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ez-moi" sheetId="1" state="visible" r:id="rId1"/>
    <sheet xmlns:r="http://schemas.openxmlformats.org/officeDocument/2006/relationships" name="Tableau de bord" sheetId="2" state="visible" r:id="rId2"/>
    <sheet xmlns:r="http://schemas.openxmlformats.org/officeDocument/2006/relationships" name="Produits" sheetId="3" state="visible" r:id="rId3"/>
    <sheet xmlns:r="http://schemas.openxmlformats.org/officeDocument/2006/relationships" name="Ventes" sheetId="4" state="visible" r:id="rId4"/>
    <sheet xmlns:r="http://schemas.openxmlformats.org/officeDocument/2006/relationships" name="Achats" sheetId="5" state="visible" r:id="rId5"/>
    <sheet xmlns:r="http://schemas.openxmlformats.org/officeDocument/2006/relationships" name="Stock" sheetId="6" state="visible" r:id="rId6"/>
    <sheet xmlns:r="http://schemas.openxmlformats.org/officeDocument/2006/relationships" name="Dépenses" sheetId="7" state="visible" r:id="rId7"/>
    <sheet xmlns:r="http://schemas.openxmlformats.org/officeDocument/2006/relationships" name="Crédits clients" sheetId="8" state="visible" r:id="rId8"/>
    <sheet xmlns:r="http://schemas.openxmlformats.org/officeDocument/2006/relationships" name="Caisse" sheetId="9" state="visible" r:id="rId9"/>
    <sheet xmlns:r="http://schemas.openxmlformats.org/officeDocument/2006/relationships" name="Prix de revient" sheetId="10" state="visible" r:id="rId10"/>
    <sheet xmlns:r="http://schemas.openxmlformats.org/officeDocument/2006/relationships" name="Facture" sheetId="11" state="visible" r:id="rId11"/>
  </sheets>
  <definedNames>
    <definedName name="_xlnm.Print_Area" localSheetId="10">'Facture'!$A$1:$E$27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&quot;FCFA&quot;;-#,##0 &quot;FCFA&quot;"/>
    <numFmt numFmtId="165" formatCode="yyyy-mm-dd"/>
    <numFmt numFmtId="166" formatCode="DD/MM/YYYY"/>
    <numFmt numFmtId="167" formatCode="MMMM YYYY"/>
  </numFmts>
  <fonts count="14">
    <font>
      <name val="Calibri"/>
      <family val="2"/>
      <color theme="1"/>
      <sz val="11"/>
      <scheme val="minor"/>
    </font>
    <font>
      <b val="1"/>
      <color rgb="00166534"/>
      <sz val="14"/>
    </font>
    <font>
      <i val="1"/>
    </font>
    <font>
      <b val="1"/>
    </font>
    <font>
      <b val="1"/>
      <color rgb="00166534"/>
    </font>
    <font>
      <i val="1"/>
      <color rgb="006B7280"/>
    </font>
    <font>
      <b val="1"/>
      <color rgb="00FFFFFF"/>
    </font>
    <font>
      <b val="1"/>
      <color rgb="00991B1B"/>
      <sz val="13"/>
    </font>
    <font>
      <color rgb="006B7280"/>
    </font>
    <font>
      <b val="1"/>
      <sz val="16"/>
    </font>
    <font>
      <b val="1"/>
      <sz val="13"/>
    </font>
    <font>
      <i val="1"/>
      <color rgb="006B7280"/>
      <sz val="9"/>
    </font>
    <font>
      <color rgb="009CA3AF"/>
    </font>
    <font>
      <b val="1"/>
      <color rgb="00166534"/>
      <sz val="13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166534"/>
      </patternFill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167" fontId="0" fillId="2" borderId="1" pivotButton="0" quotePrefix="0" xfId="0"/>
    <xf numFmtId="0" fontId="12" fillId="0" borderId="0" pivotButton="0" quotePrefix="0" xfId="0"/>
    <xf numFmtId="0" fontId="0" fillId="0" borderId="1" pivotButton="0" quotePrefix="0" xfId="0"/>
    <xf numFmtId="164" fontId="0" fillId="4" borderId="1" pivotButton="0" quotePrefix="0" xfId="0"/>
    <xf numFmtId="0" fontId="6" fillId="3" borderId="0" pivotButton="0" quotePrefix="0" xfId="0"/>
    <xf numFmtId="164" fontId="0" fillId="0" borderId="0" pivotButton="0" quotePrefix="0" xfId="0"/>
    <xf numFmtId="9" fontId="0" fillId="4" borderId="1" pivotButton="0" quotePrefix="0" xfId="0"/>
    <xf numFmtId="0" fontId="13" fillId="0" borderId="1" pivotButton="0" quotePrefix="0" xfId="0"/>
    <xf numFmtId="164" fontId="13" fillId="4" borderId="1" pivotButton="0" quotePrefix="0" xfId="0"/>
    <xf numFmtId="3" fontId="0" fillId="4" borderId="1" pivotButton="0" quotePrefix="0" xfId="0"/>
    <xf numFmtId="0" fontId="6" fillId="3" borderId="1" applyAlignment="1" pivotButton="0" quotePrefix="0" xfId="0">
      <alignment horizontal="center" vertical="center" wrapText="1"/>
    </xf>
    <xf numFmtId="0" fontId="0" fillId="2" borderId="1" pivotButton="0" quotePrefix="0" xfId="0"/>
    <xf numFmtId="164" fontId="0" fillId="2" borderId="1" pivotButton="0" quotePrefix="0" xfId="0"/>
    <xf numFmtId="166" fontId="0" fillId="2" borderId="1" pivotButton="0" quotePrefix="0" xfId="0"/>
    <xf numFmtId="0" fontId="0" fillId="4" borderId="1" pivotButton="0" quotePrefix="0" xfId="0"/>
    <xf numFmtId="164" fontId="3" fillId="0" borderId="0" pivotButton="0" quotePrefix="0" xfId="0"/>
    <xf numFmtId="0" fontId="0" fillId="4" borderId="0" pivotButton="0" quotePrefix="0" xfId="0"/>
    <xf numFmtId="166" fontId="0" fillId="0" borderId="0" pivotButton="0" quotePrefix="0" xfId="0"/>
    <xf numFmtId="164" fontId="7" fillId="0" borderId="0" pivotButton="0" quotePrefix="0" xfId="0"/>
    <xf numFmtId="164" fontId="0" fillId="2" borderId="0" pivotButton="0" quotePrefix="0" xfId="0"/>
    <xf numFmtId="166" fontId="0" fillId="4" borderId="1" pivotButton="0" quotePrefix="0" xfId="0"/>
    <xf numFmtId="9" fontId="0" fillId="2" borderId="1" pivotButton="0" quotePrefix="0" xfId="0"/>
    <xf numFmtId="0" fontId="1" fillId="2" borderId="0" pivotButton="0" quotePrefix="0" xfId="0"/>
    <xf numFmtId="0" fontId="9" fillId="0" borderId="0" pivotButton="0" quotePrefix="0" xfId="0"/>
    <xf numFmtId="0" fontId="8" fillId="2" borderId="0" pivotButton="0" quotePrefix="0" xfId="0"/>
    <xf numFmtId="166" fontId="0" fillId="2" borderId="0" pivotButton="0" quotePrefix="0" xfId="0"/>
    <xf numFmtId="164" fontId="0" fillId="0" borderId="1" pivotButton="0" quotePrefix="0" xfId="0"/>
    <xf numFmtId="164" fontId="10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dxfs count="3">
    <dxf>
      <font>
        <b val="1"/>
        <color rgb="00DC2626"/>
        <sz val="13"/>
      </font>
    </dxf>
    <dxf>
      <font>
        <b val="1"/>
        <color rgb="00991B1B"/>
      </font>
      <fill>
        <patternFill patternType="solid">
          <fgColor rgb="00FEE2E2"/>
        </patternFill>
      </fill>
    </dxf>
    <dxf>
      <font>
        <color rgb="009CA3A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Ventes du mois par produit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'Tableau de bord'!E6</f>
            </strRef>
          </tx>
          <spPr>
            <a:ln xmlns:a="http://schemas.openxmlformats.org/drawingml/2006/main">
              <a:prstDash val="solid"/>
            </a:ln>
          </spPr>
          <cat>
            <numRef>
              <f>'Tableau de bord'!$D$7:$D$16</f>
            </numRef>
          </cat>
          <val>
            <numRef>
              <f>'Tableau de bord'!$E$7:$E$16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Kit de gestion business — eSoucoulou</t>
        </is>
      </c>
    </row>
    <row r="2">
      <c r="A2" s="2" t="inlineStr">
        <is>
          <t>Formation « Gérer son business avec Excel : modèles prêts à l'emploi »</t>
        </is>
      </c>
    </row>
    <row r="3">
      <c r="A3" t="inlineStr"/>
    </row>
    <row r="4">
      <c r="A4" s="3" t="inlineStr">
        <is>
          <t>COMMENT UTILISER CE CLASSEUR</t>
        </is>
      </c>
    </row>
    <row r="5">
      <c r="A5" t="inlineStr">
        <is>
          <t>1. Produits : la liste de vos articles (code, nom, prix d'achat, prix de vente, stock de départ, stock d'alerte).</t>
        </is>
      </c>
    </row>
    <row r="6">
      <c r="A6" t="inlineStr">
        <is>
          <t>2. Ventes : une ligne par vente. Le nom, le prix et le montant se remplissent seuls à partir du code produit.</t>
        </is>
      </c>
    </row>
    <row r="7">
      <c r="A7" t="inlineStr">
        <is>
          <t>3. Achats : une ligne par achat de marchandise (réapprovisionnement). Le stock se met à jour tout seul.</t>
        </is>
      </c>
    </row>
    <row r="8">
      <c r="A8" t="inlineStr">
        <is>
          <t>4. Stock : calculé automatiquement (stock de départ + achats − ventes). Les produits en rouge sont à commander.</t>
        </is>
      </c>
    </row>
    <row r="9">
      <c r="A9" t="inlineStr">
        <is>
          <t>5. Dépenses : loyer, transport, électricité, crédit téléphone… une ligne par dépense.</t>
        </is>
      </c>
    </row>
    <row r="10">
      <c r="A10" t="inlineStr">
        <is>
          <t>6. Crédits clients : ce que vos clients vous doivent, les paiements reçus et le reste à payer, avec les retards en rouge.</t>
        </is>
      </c>
    </row>
    <row r="11">
      <c r="A11" t="inlineStr">
        <is>
          <t>7. Caisse : le résumé de chaque jour (encaissé, dépensé, solde) pour comparer avec l'argent réellement présent.</t>
        </is>
      </c>
    </row>
    <row r="12">
      <c r="A12" t="inlineStr">
        <is>
          <t>8. Prix de revient : calculez le coût complet d'un produit fabriqué et le prix de vente selon la marge voulue.</t>
        </is>
      </c>
    </row>
    <row r="13">
      <c r="A13" t="inlineStr">
        <is>
          <t>9. Facture : choisissez les produits par leur code, la facture se calcule. Imprimez-la ou enregistrez-la en PDF.</t>
        </is>
      </c>
    </row>
    <row r="14">
      <c r="A14" t="inlineStr">
        <is>
          <t>10. Tableau de bord : chiffre d'affaires, marge, dépenses et bénéfice du mois choisi, plus le graphique des ventes.</t>
        </is>
      </c>
    </row>
    <row r="15">
      <c r="A15" t="inlineStr"/>
    </row>
    <row r="16">
      <c r="A16" s="3" t="inlineStr">
        <is>
          <t>RÈGLES</t>
        </is>
      </c>
    </row>
    <row r="17">
      <c r="A17" s="4" t="inlineStr">
        <is>
          <t>• Cellules JAUNES = à remplir. Cellules VERTES = calculées automatiquement : n'écrivez pas dedans.</t>
        </is>
      </c>
    </row>
    <row r="18">
      <c r="A18" t="inlineStr">
        <is>
          <t>• Les montants se saisissent sans signe et sans « FCFA » (exemple : 25000).</t>
        </is>
      </c>
    </row>
    <row r="19">
      <c r="A19" t="inlineStr">
        <is>
          <t>• Les données présentes sont un EXEMPLE (boutique fictive « Chez Rosine »). Effacez le contenu des cellules jaunes (pas les formules vertes) pour commencer avec vos chiffres.</t>
        </is>
      </c>
    </row>
    <row r="20">
      <c r="A20" t="inlineStr">
        <is>
          <t>• Fonctionne avec Excel (ordinateur et téléphone), Google Sheets et LibreOffice.</t>
        </is>
      </c>
    </row>
    <row r="21">
      <c r="A21" t="inlineStr">
        <is>
          <t>• Sauvegardez une copie chaque semaine (Google Drive, e-mail, clé USB).</t>
        </is>
      </c>
    </row>
    <row r="22">
      <c r="A22" t="inlineStr"/>
    </row>
    <row r="23">
      <c r="A23" s="5" t="inlineStr">
        <is>
          <t>Questions : pratiques@esoucoulou.com · WhatsApp +229 01 93 15 96 96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30" customWidth="1" min="4" max="4"/>
    <col width="15" customWidth="1" min="5" max="5"/>
  </cols>
  <sheetData>
    <row r="1">
      <c r="A1" s="1" t="inlineStr">
        <is>
          <t>Tableau de bord du mois</t>
        </is>
      </c>
    </row>
    <row r="2">
      <c r="A2" s="6" t="inlineStr">
        <is>
          <t>Saisissez en B4 n'importe quelle date du mois à analyser (ex. 01/11/2026). Tout le reste est automatique.</t>
        </is>
      </c>
    </row>
    <row r="4">
      <c r="A4" s="3" t="inlineStr">
        <is>
          <t>Une date du mois analysé :</t>
        </is>
      </c>
      <c r="B4" s="7" t="n">
        <v>46328</v>
      </c>
      <c r="C4" s="8">
        <f>YEAR(B4)*100+MONTH(B4)</f>
        <v/>
      </c>
    </row>
    <row r="5">
      <c r="D5" s="3" t="inlineStr">
        <is>
          <t>Ventes du mois par produit</t>
        </is>
      </c>
    </row>
    <row r="6">
      <c r="A6" s="9" t="inlineStr">
        <is>
          <t>Chiffre d'affaires (ventes)</t>
        </is>
      </c>
      <c r="B6" s="10">
        <f>SUMIF(Ventes!$K$5:$K$204,$C$4,Ventes!$F$5:$F$204)</f>
        <v/>
      </c>
      <c r="D6" s="11" t="inlineStr">
        <is>
          <t>Produit</t>
        </is>
      </c>
      <c r="E6" s="11" t="inlineStr">
        <is>
          <t>Montant</t>
        </is>
      </c>
    </row>
    <row r="7">
      <c r="A7" s="9" t="inlineStr">
        <is>
          <t>Coût d'achat des produits vendus</t>
        </is>
      </c>
      <c r="B7" s="10">
        <f>SUMIF(Ventes!$K$5:$K$204,$C$4,Ventes!$G$5:$G$204)</f>
        <v/>
      </c>
      <c r="D7">
        <f>Produits!B5</f>
        <v/>
      </c>
      <c r="E7" s="12">
        <f>SUMIFS(Ventes!$F$5:$F$204,Ventes!$B$5:$B$204,Produits!A5,Ventes!$K$5:$K$204,$C$4)</f>
        <v/>
      </c>
    </row>
    <row r="8">
      <c r="A8" s="9" t="inlineStr">
        <is>
          <t>Marge brute</t>
        </is>
      </c>
      <c r="B8" s="10">
        <f>B6-B7</f>
        <v/>
      </c>
      <c r="D8">
        <f>Produits!B6</f>
        <v/>
      </c>
      <c r="E8" s="12">
        <f>SUMIFS(Ventes!$F$5:$F$204,Ventes!$B$5:$B$204,Produits!A6,Ventes!$K$5:$K$204,$C$4)</f>
        <v/>
      </c>
    </row>
    <row r="9">
      <c r="A9" s="9" t="inlineStr">
        <is>
          <t>Taux de marge brute</t>
        </is>
      </c>
      <c r="B9" s="13">
        <f>IF(B6=0,0,B8/B6)</f>
        <v/>
      </c>
      <c r="D9">
        <f>Produits!B7</f>
        <v/>
      </c>
      <c r="E9" s="12">
        <f>SUMIFS(Ventes!$F$5:$F$204,Ventes!$B$5:$B$204,Produits!A7,Ventes!$K$5:$K$204,$C$4)</f>
        <v/>
      </c>
    </row>
    <row r="10">
      <c r="A10" s="9" t="inlineStr">
        <is>
          <t>Dépenses de fonctionnement</t>
        </is>
      </c>
      <c r="B10" s="10">
        <f>SUMIF(Dépenses!$F$5:$F$204,$C$4,Dépenses!$D$5:$D$204)</f>
        <v/>
      </c>
      <c r="D10">
        <f>Produits!B8</f>
        <v/>
      </c>
      <c r="E10" s="12">
        <f>SUMIFS(Ventes!$F$5:$F$204,Ventes!$B$5:$B$204,Produits!A8,Ventes!$K$5:$K$204,$C$4)</f>
        <v/>
      </c>
    </row>
    <row r="11">
      <c r="A11" s="14" t="inlineStr">
        <is>
          <t>BÉNÉFICE DU MOIS</t>
        </is>
      </c>
      <c r="B11" s="15">
        <f>B8-B10</f>
        <v/>
      </c>
      <c r="D11">
        <f>Produits!B9</f>
        <v/>
      </c>
      <c r="E11" s="12">
        <f>SUMIFS(Ventes!$F$5:$F$204,Ventes!$B$5:$B$204,Produits!A9,Ventes!$K$5:$K$204,$C$4)</f>
        <v/>
      </c>
    </row>
    <row r="12">
      <c r="A12" s="9" t="inlineStr">
        <is>
          <t>Achats de marchandises du mois</t>
        </is>
      </c>
      <c r="B12" s="10">
        <f>SUMIF(Achats!$I$5:$I$204,$C$4,Achats!$F$5:$F$204)</f>
        <v/>
      </c>
      <c r="D12">
        <f>Produits!B10</f>
        <v/>
      </c>
      <c r="E12" s="12">
        <f>SUMIFS(Ventes!$F$5:$F$204,Ventes!$B$5:$B$204,Produits!A10,Ventes!$K$5:$K$204,$C$4)</f>
        <v/>
      </c>
    </row>
    <row r="13">
      <c r="A13" s="9" t="inlineStr">
        <is>
          <t>Ventes à crédit du mois</t>
        </is>
      </c>
      <c r="B13" s="10">
        <f>SUMIFS(Ventes!$F$5:$F$204,Ventes!$K$5:$K$204,$C$4,Ventes!$J$5:$J$204,"Crédit")</f>
        <v/>
      </c>
      <c r="D13">
        <f>Produits!B11</f>
        <v/>
      </c>
      <c r="E13" s="12">
        <f>SUMIFS(Ventes!$F$5:$F$204,Ventes!$B$5:$B$204,Produits!A11,Ventes!$K$5:$K$204,$C$4)</f>
        <v/>
      </c>
    </row>
    <row r="14">
      <c r="A14" s="9" t="inlineStr">
        <is>
          <t>Total des crédits clients à recevoir</t>
        </is>
      </c>
      <c r="B14" s="10">
        <f>'Crédits clients'!K5</f>
        <v/>
      </c>
      <c r="D14">
        <f>Produits!B12</f>
        <v/>
      </c>
      <c r="E14" s="12">
        <f>SUMIFS(Ventes!$F$5:$F$204,Ventes!$B$5:$B$204,Produits!A12,Ventes!$K$5:$K$204,$C$4)</f>
        <v/>
      </c>
    </row>
    <row r="15">
      <c r="A15" s="9" t="inlineStr">
        <is>
          <t>Nombre de ventes</t>
        </is>
      </c>
      <c r="B15" s="16">
        <f>COUNTIF(Ventes!$K$5:$K$204,$C$4)</f>
        <v/>
      </c>
      <c r="D15">
        <f>Produits!B13</f>
        <v/>
      </c>
      <c r="E15" s="12">
        <f>SUMIFS(Ventes!$F$5:$F$204,Ventes!$B$5:$B$204,Produits!A13,Ventes!$K$5:$K$204,$C$4)</f>
        <v/>
      </c>
    </row>
    <row r="16">
      <c r="A16" s="9" t="inlineStr">
        <is>
          <t>Panier moyen</t>
        </is>
      </c>
      <c r="B16" s="10">
        <f>IF(B15=0,0,B6/B15)</f>
        <v/>
      </c>
      <c r="D16">
        <f>Produits!B14</f>
        <v/>
      </c>
      <c r="E16" s="12">
        <f>SUMIFS(Ventes!$F$5:$F$204,Ventes!$B$5:$B$204,Produits!A14,Ventes!$K$5:$K$204,$C$4)</f>
        <v/>
      </c>
    </row>
    <row r="17">
      <c r="A17" s="9" t="inlineStr">
        <is>
          <t>Produits à commander</t>
        </is>
      </c>
      <c r="B17" s="16">
        <f>COUNTIF(Stock!$H$5:$H$64,"OUI")</f>
        <v/>
      </c>
    </row>
    <row r="18">
      <c r="A18" s="9" t="inlineStr">
        <is>
          <t>Valeur du stock</t>
        </is>
      </c>
      <c r="B18" s="10">
        <f>Stock!I66</f>
        <v/>
      </c>
    </row>
  </sheetData>
  <conditionalFormatting sqref="B11">
    <cfRule type="cellIs" priority="1" operator="lessThan" dxfId="0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0" customWidth="1" min="3" max="3"/>
    <col width="14" customWidth="1" min="4" max="4"/>
    <col width="14" customWidth="1" min="5" max="5"/>
    <col width="15" customWidth="1" min="6" max="6"/>
    <col width="12" customWidth="1" min="7" max="7"/>
    <col width="14" customWidth="1" min="8" max="8"/>
    <col width="13" customWidth="1" min="9" max="9"/>
  </cols>
  <sheetData>
    <row r="1">
      <c r="A1" s="1" t="inlineStr">
        <is>
          <t>Liste des produits</t>
        </is>
      </c>
    </row>
    <row r="2">
      <c r="A2" s="6" t="inlineStr">
        <is>
          <t>Un code court et unique par produit (ex. RIZ25). Le stock d'alerte déclenche le rouge dans l'onglet Stock.</t>
        </is>
      </c>
    </row>
    <row r="4" ht="32" customHeight="1">
      <c r="A4" s="17" t="inlineStr">
        <is>
          <t>Code</t>
        </is>
      </c>
      <c r="B4" s="17" t="inlineStr">
        <is>
          <t>Produit</t>
        </is>
      </c>
      <c r="C4" s="17" t="inlineStr">
        <is>
          <t>Unité</t>
        </is>
      </c>
      <c r="D4" s="17" t="inlineStr">
        <is>
          <t>Prix d'achat</t>
        </is>
      </c>
      <c r="E4" s="17" t="inlineStr">
        <is>
          <t>Prix de vente</t>
        </is>
      </c>
      <c r="F4" s="17" t="inlineStr">
        <is>
          <t>Marge unitaire</t>
        </is>
      </c>
      <c r="G4" s="17" t="inlineStr">
        <is>
          <t>Taux de marge</t>
        </is>
      </c>
      <c r="H4" s="17" t="inlineStr">
        <is>
          <t>Stock de départ</t>
        </is>
      </c>
      <c r="I4" s="17" t="inlineStr">
        <is>
          <t>Stock d'alerte</t>
        </is>
      </c>
    </row>
    <row r="5">
      <c r="A5" s="18" t="inlineStr">
        <is>
          <t>RIZ25</t>
        </is>
      </c>
      <c r="B5" s="18" t="inlineStr">
        <is>
          <t>Riz 25 kg</t>
        </is>
      </c>
      <c r="C5" s="18" t="inlineStr">
        <is>
          <t>sac</t>
        </is>
      </c>
      <c r="D5" s="19" t="n">
        <v>15500</v>
      </c>
      <c r="E5" s="19" t="n">
        <v>17500</v>
      </c>
      <c r="F5" s="10">
        <f>IF(A5="","",E5-D5)</f>
        <v/>
      </c>
      <c r="G5" s="13">
        <f>IF(OR(A5="",E5=0),"",F5/E5)</f>
        <v/>
      </c>
      <c r="H5" s="18" t="n">
        <v>10</v>
      </c>
      <c r="I5" s="18" t="n">
        <v>3</v>
      </c>
    </row>
    <row r="6">
      <c r="A6" s="18" t="inlineStr">
        <is>
          <t>HUI5</t>
        </is>
      </c>
      <c r="B6" s="18" t="inlineStr">
        <is>
          <t>Huile 5 L</t>
        </is>
      </c>
      <c r="C6" s="18" t="inlineStr">
        <is>
          <t>bidon</t>
        </is>
      </c>
      <c r="D6" s="19" t="n">
        <v>6200</v>
      </c>
      <c r="E6" s="19" t="n">
        <v>7000</v>
      </c>
      <c r="F6" s="10">
        <f>IF(A6="","",E6-D6)</f>
        <v/>
      </c>
      <c r="G6" s="13">
        <f>IF(OR(A6="",E6=0),"",F6/E6)</f>
        <v/>
      </c>
      <c r="H6" s="18" t="n">
        <v>20</v>
      </c>
      <c r="I6" s="18" t="n">
        <v>5</v>
      </c>
    </row>
    <row r="7">
      <c r="A7" s="18" t="inlineStr">
        <is>
          <t>SUC1</t>
        </is>
      </c>
      <c r="B7" s="18" t="inlineStr">
        <is>
          <t>Sucre 1 kg</t>
        </is>
      </c>
      <c r="C7" s="18" t="inlineStr">
        <is>
          <t>paquet</t>
        </is>
      </c>
      <c r="D7" s="19" t="n">
        <v>650</v>
      </c>
      <c r="E7" s="19" t="n">
        <v>800</v>
      </c>
      <c r="F7" s="10">
        <f>IF(A7="","",E7-D7)</f>
        <v/>
      </c>
      <c r="G7" s="13">
        <f>IF(OR(A7="",E7=0),"",F7/E7)</f>
        <v/>
      </c>
      <c r="H7" s="18" t="n">
        <v>50</v>
      </c>
      <c r="I7" s="18" t="n">
        <v>15</v>
      </c>
    </row>
    <row r="8">
      <c r="A8" s="18" t="inlineStr">
        <is>
          <t>LAIT</t>
        </is>
      </c>
      <c r="B8" s="18" t="inlineStr">
        <is>
          <t>Lait en poudre 400 g</t>
        </is>
      </c>
      <c r="C8" s="18" t="inlineStr">
        <is>
          <t>boîte</t>
        </is>
      </c>
      <c r="D8" s="19" t="n">
        <v>2300</v>
      </c>
      <c r="E8" s="19" t="n">
        <v>2700</v>
      </c>
      <c r="F8" s="10">
        <f>IF(A8="","",E8-D8)</f>
        <v/>
      </c>
      <c r="G8" s="13">
        <f>IF(OR(A8="",E8=0),"",F8/E8)</f>
        <v/>
      </c>
      <c r="H8" s="18" t="n">
        <v>8</v>
      </c>
      <c r="I8" s="18" t="n">
        <v>6</v>
      </c>
    </row>
    <row r="9">
      <c r="A9" s="18" t="inlineStr">
        <is>
          <t>SAV</t>
        </is>
      </c>
      <c r="B9" s="18" t="inlineStr">
        <is>
          <t>Savon de ménage</t>
        </is>
      </c>
      <c r="C9" s="18" t="inlineStr">
        <is>
          <t>morceau</t>
        </is>
      </c>
      <c r="D9" s="19" t="n">
        <v>200</v>
      </c>
      <c r="E9" s="19" t="n">
        <v>300</v>
      </c>
      <c r="F9" s="10">
        <f>IF(A9="","",E9-D9)</f>
        <v/>
      </c>
      <c r="G9" s="13">
        <f>IF(OR(A9="",E9=0),"",F9/E9)</f>
        <v/>
      </c>
      <c r="H9" s="18" t="n">
        <v>100</v>
      </c>
      <c r="I9" s="18" t="n">
        <v>20</v>
      </c>
    </row>
    <row r="10">
      <c r="A10" s="18" t="inlineStr">
        <is>
          <t>PATE</t>
        </is>
      </c>
      <c r="B10" s="18" t="inlineStr">
        <is>
          <t>Pâtes alimentaires 500 g</t>
        </is>
      </c>
      <c r="C10" s="18" t="inlineStr">
        <is>
          <t>paquet</t>
        </is>
      </c>
      <c r="D10" s="19" t="n">
        <v>400</v>
      </c>
      <c r="E10" s="19" t="n">
        <v>500</v>
      </c>
      <c r="F10" s="10">
        <f>IF(A10="","",E10-D10)</f>
        <v/>
      </c>
      <c r="G10" s="13">
        <f>IF(OR(A10="",E10=0),"",F10/E10)</f>
        <v/>
      </c>
      <c r="H10" s="18" t="n">
        <v>60</v>
      </c>
      <c r="I10" s="18" t="n">
        <v>15</v>
      </c>
    </row>
    <row r="11">
      <c r="A11" s="18" t="inlineStr">
        <is>
          <t>TOM</t>
        </is>
      </c>
      <c r="B11" s="18" t="inlineStr">
        <is>
          <t>Concentré de tomate</t>
        </is>
      </c>
      <c r="C11" s="18" t="inlineStr">
        <is>
          <t>boîte</t>
        </is>
      </c>
      <c r="D11" s="19" t="n">
        <v>175</v>
      </c>
      <c r="E11" s="19" t="n">
        <v>250</v>
      </c>
      <c r="F11" s="10">
        <f>IF(A11="","",E11-D11)</f>
        <v/>
      </c>
      <c r="G11" s="13">
        <f>IF(OR(A11="",E11=0),"",F11/E11)</f>
        <v/>
      </c>
      <c r="H11" s="18" t="n">
        <v>120</v>
      </c>
      <c r="I11" s="18" t="n">
        <v>30</v>
      </c>
    </row>
    <row r="12">
      <c r="A12" s="18" t="inlineStr">
        <is>
          <t>EAU</t>
        </is>
      </c>
      <c r="B12" s="18" t="inlineStr">
        <is>
          <t>Eau minérale 1,5 L (pack de 6)</t>
        </is>
      </c>
      <c r="C12" s="18" t="inlineStr">
        <is>
          <t>pack</t>
        </is>
      </c>
      <c r="D12" s="19" t="n">
        <v>1800</v>
      </c>
      <c r="E12" s="19" t="n">
        <v>2200</v>
      </c>
      <c r="F12" s="10">
        <f>IF(A12="","",E12-D12)</f>
        <v/>
      </c>
      <c r="G12" s="13">
        <f>IF(OR(A12="",E12=0),"",F12/E12)</f>
        <v/>
      </c>
      <c r="H12" s="18" t="n">
        <v>30</v>
      </c>
      <c r="I12" s="18" t="n">
        <v>8</v>
      </c>
    </row>
    <row r="13">
      <c r="A13" s="18" t="inlineStr">
        <is>
          <t>CUBE</t>
        </is>
      </c>
      <c r="B13" s="18" t="inlineStr">
        <is>
          <t>Bouillon cube (boîte)</t>
        </is>
      </c>
      <c r="C13" s="18" t="inlineStr">
        <is>
          <t>boîte</t>
        </is>
      </c>
      <c r="D13" s="19" t="n">
        <v>1500</v>
      </c>
      <c r="E13" s="19" t="n">
        <v>1800</v>
      </c>
      <c r="F13" s="10">
        <f>IF(A13="","",E13-D13)</f>
        <v/>
      </c>
      <c r="G13" s="13">
        <f>IF(OR(A13="",E13=0),"",F13/E13)</f>
        <v/>
      </c>
      <c r="H13" s="18" t="n">
        <v>25</v>
      </c>
      <c r="I13" s="18" t="n">
        <v>6</v>
      </c>
    </row>
    <row r="14">
      <c r="A14" s="18" t="inlineStr">
        <is>
          <t>CRED</t>
        </is>
      </c>
      <c r="B14" s="18" t="inlineStr">
        <is>
          <t>Crédit téléphone (1 000)</t>
        </is>
      </c>
      <c r="C14" s="18" t="inlineStr">
        <is>
          <t>carte</t>
        </is>
      </c>
      <c r="D14" s="19" t="n">
        <v>950</v>
      </c>
      <c r="E14" s="19" t="n">
        <v>1000</v>
      </c>
      <c r="F14" s="10">
        <f>IF(A14="","",E14-D14)</f>
        <v/>
      </c>
      <c r="G14" s="13">
        <f>IF(OR(A14="",E14=0),"",F14/E14)</f>
        <v/>
      </c>
      <c r="H14" s="18" t="n">
        <v>40</v>
      </c>
      <c r="I14" s="18" t="n">
        <v>10</v>
      </c>
    </row>
    <row r="15">
      <c r="A15" s="18" t="n"/>
      <c r="B15" s="18" t="n"/>
      <c r="C15" s="18" t="n"/>
      <c r="D15" s="19" t="n"/>
      <c r="E15" s="19" t="n"/>
      <c r="F15" s="10">
        <f>IF(A15="","",E15-D15)</f>
        <v/>
      </c>
      <c r="G15" s="13">
        <f>IF(OR(A15="",E15=0),"",F15/E15)</f>
        <v/>
      </c>
      <c r="H15" s="18" t="n"/>
      <c r="I15" s="18" t="n"/>
    </row>
    <row r="16">
      <c r="A16" s="18" t="n"/>
      <c r="B16" s="18" t="n"/>
      <c r="C16" s="18" t="n"/>
      <c r="D16" s="19" t="n"/>
      <c r="E16" s="19" t="n"/>
      <c r="F16" s="10">
        <f>IF(A16="","",E16-D16)</f>
        <v/>
      </c>
      <c r="G16" s="13">
        <f>IF(OR(A16="",E16=0),"",F16/E16)</f>
        <v/>
      </c>
      <c r="H16" s="18" t="n"/>
      <c r="I16" s="18" t="n"/>
    </row>
    <row r="17">
      <c r="A17" s="18" t="n"/>
      <c r="B17" s="18" t="n"/>
      <c r="C17" s="18" t="n"/>
      <c r="D17" s="19" t="n"/>
      <c r="E17" s="19" t="n"/>
      <c r="F17" s="10">
        <f>IF(A17="","",E17-D17)</f>
        <v/>
      </c>
      <c r="G17" s="13">
        <f>IF(OR(A17="",E17=0),"",F17/E17)</f>
        <v/>
      </c>
      <c r="H17" s="18" t="n"/>
      <c r="I17" s="18" t="n"/>
    </row>
    <row r="18">
      <c r="A18" s="18" t="n"/>
      <c r="B18" s="18" t="n"/>
      <c r="C18" s="18" t="n"/>
      <c r="D18" s="19" t="n"/>
      <c r="E18" s="19" t="n"/>
      <c r="F18" s="10">
        <f>IF(A18="","",E18-D18)</f>
        <v/>
      </c>
      <c r="G18" s="13">
        <f>IF(OR(A18="",E18=0),"",F18/E18)</f>
        <v/>
      </c>
      <c r="H18" s="18" t="n"/>
      <c r="I18" s="18" t="n"/>
    </row>
    <row r="19">
      <c r="A19" s="18" t="n"/>
      <c r="B19" s="18" t="n"/>
      <c r="C19" s="18" t="n"/>
      <c r="D19" s="19" t="n"/>
      <c r="E19" s="19" t="n"/>
      <c r="F19" s="10">
        <f>IF(A19="","",E19-D19)</f>
        <v/>
      </c>
      <c r="G19" s="13">
        <f>IF(OR(A19="",E19=0),"",F19/E19)</f>
        <v/>
      </c>
      <c r="H19" s="18" t="n"/>
      <c r="I19" s="18" t="n"/>
    </row>
    <row r="20">
      <c r="A20" s="18" t="n"/>
      <c r="B20" s="18" t="n"/>
      <c r="C20" s="18" t="n"/>
      <c r="D20" s="19" t="n"/>
      <c r="E20" s="19" t="n"/>
      <c r="F20" s="10">
        <f>IF(A20="","",E20-D20)</f>
        <v/>
      </c>
      <c r="G20" s="13">
        <f>IF(OR(A20="",E20=0),"",F20/E20)</f>
        <v/>
      </c>
      <c r="H20" s="18" t="n"/>
      <c r="I20" s="18" t="n"/>
    </row>
    <row r="21">
      <c r="A21" s="18" t="n"/>
      <c r="B21" s="18" t="n"/>
      <c r="C21" s="18" t="n"/>
      <c r="D21" s="19" t="n"/>
      <c r="E21" s="19" t="n"/>
      <c r="F21" s="10">
        <f>IF(A21="","",E21-D21)</f>
        <v/>
      </c>
      <c r="G21" s="13">
        <f>IF(OR(A21="",E21=0),"",F21/E21)</f>
        <v/>
      </c>
      <c r="H21" s="18" t="n"/>
      <c r="I21" s="18" t="n"/>
    </row>
    <row r="22">
      <c r="A22" s="18" t="n"/>
      <c r="B22" s="18" t="n"/>
      <c r="C22" s="18" t="n"/>
      <c r="D22" s="19" t="n"/>
      <c r="E22" s="19" t="n"/>
      <c r="F22" s="10">
        <f>IF(A22="","",E22-D22)</f>
        <v/>
      </c>
      <c r="G22" s="13">
        <f>IF(OR(A22="",E22=0),"",F22/E22)</f>
        <v/>
      </c>
      <c r="H22" s="18" t="n"/>
      <c r="I22" s="18" t="n"/>
    </row>
    <row r="23">
      <c r="A23" s="18" t="n"/>
      <c r="B23" s="18" t="n"/>
      <c r="C23" s="18" t="n"/>
      <c r="D23" s="19" t="n"/>
      <c r="E23" s="19" t="n"/>
      <c r="F23" s="10">
        <f>IF(A23="","",E23-D23)</f>
        <v/>
      </c>
      <c r="G23" s="13">
        <f>IF(OR(A23="",E23=0),"",F23/E23)</f>
        <v/>
      </c>
      <c r="H23" s="18" t="n"/>
      <c r="I23" s="18" t="n"/>
    </row>
    <row r="24">
      <c r="A24" s="18" t="n"/>
      <c r="B24" s="18" t="n"/>
      <c r="C24" s="18" t="n"/>
      <c r="D24" s="19" t="n"/>
      <c r="E24" s="19" t="n"/>
      <c r="F24" s="10">
        <f>IF(A24="","",E24-D24)</f>
        <v/>
      </c>
      <c r="G24" s="13">
        <f>IF(OR(A24="",E24=0),"",F24/E24)</f>
        <v/>
      </c>
      <c r="H24" s="18" t="n"/>
      <c r="I24" s="18" t="n"/>
    </row>
    <row r="25">
      <c r="A25" s="18" t="n"/>
      <c r="B25" s="18" t="n"/>
      <c r="C25" s="18" t="n"/>
      <c r="D25" s="19" t="n"/>
      <c r="E25" s="19" t="n"/>
      <c r="F25" s="10">
        <f>IF(A25="","",E25-D25)</f>
        <v/>
      </c>
      <c r="G25" s="13">
        <f>IF(OR(A25="",E25=0),"",F25/E25)</f>
        <v/>
      </c>
      <c r="H25" s="18" t="n"/>
      <c r="I25" s="18" t="n"/>
    </row>
    <row r="26">
      <c r="A26" s="18" t="n"/>
      <c r="B26" s="18" t="n"/>
      <c r="C26" s="18" t="n"/>
      <c r="D26" s="19" t="n"/>
      <c r="E26" s="19" t="n"/>
      <c r="F26" s="10">
        <f>IF(A26="","",E26-D26)</f>
        <v/>
      </c>
      <c r="G26" s="13">
        <f>IF(OR(A26="",E26=0),"",F26/E26)</f>
        <v/>
      </c>
      <c r="H26" s="18" t="n"/>
      <c r="I26" s="18" t="n"/>
    </row>
    <row r="27">
      <c r="A27" s="18" t="n"/>
      <c r="B27" s="18" t="n"/>
      <c r="C27" s="18" t="n"/>
      <c r="D27" s="19" t="n"/>
      <c r="E27" s="19" t="n"/>
      <c r="F27" s="10">
        <f>IF(A27="","",E27-D27)</f>
        <v/>
      </c>
      <c r="G27" s="13">
        <f>IF(OR(A27="",E27=0),"",F27/E27)</f>
        <v/>
      </c>
      <c r="H27" s="18" t="n"/>
      <c r="I27" s="18" t="n"/>
    </row>
    <row r="28">
      <c r="A28" s="18" t="n"/>
      <c r="B28" s="18" t="n"/>
      <c r="C28" s="18" t="n"/>
      <c r="D28" s="19" t="n"/>
      <c r="E28" s="19" t="n"/>
      <c r="F28" s="10">
        <f>IF(A28="","",E28-D28)</f>
        <v/>
      </c>
      <c r="G28" s="13">
        <f>IF(OR(A28="",E28=0),"",F28/E28)</f>
        <v/>
      </c>
      <c r="H28" s="18" t="n"/>
      <c r="I28" s="18" t="n"/>
    </row>
    <row r="29">
      <c r="A29" s="18" t="n"/>
      <c r="B29" s="18" t="n"/>
      <c r="C29" s="18" t="n"/>
      <c r="D29" s="19" t="n"/>
      <c r="E29" s="19" t="n"/>
      <c r="F29" s="10">
        <f>IF(A29="","",E29-D29)</f>
        <v/>
      </c>
      <c r="G29" s="13">
        <f>IF(OR(A29="",E29=0),"",F29/E29)</f>
        <v/>
      </c>
      <c r="H29" s="18" t="n"/>
      <c r="I29" s="18" t="n"/>
    </row>
    <row r="30">
      <c r="A30" s="18" t="n"/>
      <c r="B30" s="18" t="n"/>
      <c r="C30" s="18" t="n"/>
      <c r="D30" s="19" t="n"/>
      <c r="E30" s="19" t="n"/>
      <c r="F30" s="10">
        <f>IF(A30="","",E30-D30)</f>
        <v/>
      </c>
      <c r="G30" s="13">
        <f>IF(OR(A30="",E30=0),"",F30/E30)</f>
        <v/>
      </c>
      <c r="H30" s="18" t="n"/>
      <c r="I30" s="18" t="n"/>
    </row>
    <row r="31">
      <c r="A31" s="18" t="n"/>
      <c r="B31" s="18" t="n"/>
      <c r="C31" s="18" t="n"/>
      <c r="D31" s="19" t="n"/>
      <c r="E31" s="19" t="n"/>
      <c r="F31" s="10">
        <f>IF(A31="","",E31-D31)</f>
        <v/>
      </c>
      <c r="G31" s="13">
        <f>IF(OR(A31="",E31=0),"",F31/E31)</f>
        <v/>
      </c>
      <c r="H31" s="18" t="n"/>
      <c r="I31" s="18" t="n"/>
    </row>
    <row r="32">
      <c r="A32" s="18" t="n"/>
      <c r="B32" s="18" t="n"/>
      <c r="C32" s="18" t="n"/>
      <c r="D32" s="19" t="n"/>
      <c r="E32" s="19" t="n"/>
      <c r="F32" s="10">
        <f>IF(A32="","",E32-D32)</f>
        <v/>
      </c>
      <c r="G32" s="13">
        <f>IF(OR(A32="",E32=0),"",F32/E32)</f>
        <v/>
      </c>
      <c r="H32" s="18" t="n"/>
      <c r="I32" s="18" t="n"/>
    </row>
    <row r="33">
      <c r="A33" s="18" t="n"/>
      <c r="B33" s="18" t="n"/>
      <c r="C33" s="18" t="n"/>
      <c r="D33" s="19" t="n"/>
      <c r="E33" s="19" t="n"/>
      <c r="F33" s="10">
        <f>IF(A33="","",E33-D33)</f>
        <v/>
      </c>
      <c r="G33" s="13">
        <f>IF(OR(A33="",E33=0),"",F33/E33)</f>
        <v/>
      </c>
      <c r="H33" s="18" t="n"/>
      <c r="I33" s="18" t="n"/>
    </row>
    <row r="34">
      <c r="A34" s="18" t="n"/>
      <c r="B34" s="18" t="n"/>
      <c r="C34" s="18" t="n"/>
      <c r="D34" s="19" t="n"/>
      <c r="E34" s="19" t="n"/>
      <c r="F34" s="10">
        <f>IF(A34="","",E34-D34)</f>
        <v/>
      </c>
      <c r="G34" s="13">
        <f>IF(OR(A34="",E34=0),"",F34/E34)</f>
        <v/>
      </c>
      <c r="H34" s="18" t="n"/>
      <c r="I34" s="18" t="n"/>
    </row>
    <row r="35">
      <c r="A35" s="18" t="n"/>
      <c r="B35" s="18" t="n"/>
      <c r="C35" s="18" t="n"/>
      <c r="D35" s="19" t="n"/>
      <c r="E35" s="19" t="n"/>
      <c r="F35" s="10">
        <f>IF(A35="","",E35-D35)</f>
        <v/>
      </c>
      <c r="G35" s="13">
        <f>IF(OR(A35="",E35=0),"",F35/E35)</f>
        <v/>
      </c>
      <c r="H35" s="18" t="n"/>
      <c r="I35" s="18" t="n"/>
    </row>
    <row r="36">
      <c r="A36" s="18" t="n"/>
      <c r="B36" s="18" t="n"/>
      <c r="C36" s="18" t="n"/>
      <c r="D36" s="19" t="n"/>
      <c r="E36" s="19" t="n"/>
      <c r="F36" s="10">
        <f>IF(A36="","",E36-D36)</f>
        <v/>
      </c>
      <c r="G36" s="13">
        <f>IF(OR(A36="",E36=0),"",F36/E36)</f>
        <v/>
      </c>
      <c r="H36" s="18" t="n"/>
      <c r="I36" s="18" t="n"/>
    </row>
    <row r="37">
      <c r="A37" s="18" t="n"/>
      <c r="B37" s="18" t="n"/>
      <c r="C37" s="18" t="n"/>
      <c r="D37" s="19" t="n"/>
      <c r="E37" s="19" t="n"/>
      <c r="F37" s="10">
        <f>IF(A37="","",E37-D37)</f>
        <v/>
      </c>
      <c r="G37" s="13">
        <f>IF(OR(A37="",E37=0),"",F37/E37)</f>
        <v/>
      </c>
      <c r="H37" s="18" t="n"/>
      <c r="I37" s="18" t="n"/>
    </row>
    <row r="38">
      <c r="A38" s="18" t="n"/>
      <c r="B38" s="18" t="n"/>
      <c r="C38" s="18" t="n"/>
      <c r="D38" s="19" t="n"/>
      <c r="E38" s="19" t="n"/>
      <c r="F38" s="10">
        <f>IF(A38="","",E38-D38)</f>
        <v/>
      </c>
      <c r="G38" s="13">
        <f>IF(OR(A38="",E38=0),"",F38/E38)</f>
        <v/>
      </c>
      <c r="H38" s="18" t="n"/>
      <c r="I38" s="18" t="n"/>
    </row>
    <row r="39">
      <c r="A39" s="18" t="n"/>
      <c r="B39" s="18" t="n"/>
      <c r="C39" s="18" t="n"/>
      <c r="D39" s="19" t="n"/>
      <c r="E39" s="19" t="n"/>
      <c r="F39" s="10">
        <f>IF(A39="","",E39-D39)</f>
        <v/>
      </c>
      <c r="G39" s="13">
        <f>IF(OR(A39="",E39=0),"",F39/E39)</f>
        <v/>
      </c>
      <c r="H39" s="18" t="n"/>
      <c r="I39" s="18" t="n"/>
    </row>
    <row r="40">
      <c r="A40" s="18" t="n"/>
      <c r="B40" s="18" t="n"/>
      <c r="C40" s="18" t="n"/>
      <c r="D40" s="19" t="n"/>
      <c r="E40" s="19" t="n"/>
      <c r="F40" s="10">
        <f>IF(A40="","",E40-D40)</f>
        <v/>
      </c>
      <c r="G40" s="13">
        <f>IF(OR(A40="",E40=0),"",F40/E40)</f>
        <v/>
      </c>
      <c r="H40" s="18" t="n"/>
      <c r="I40" s="18" t="n"/>
    </row>
    <row r="41">
      <c r="A41" s="18" t="n"/>
      <c r="B41" s="18" t="n"/>
      <c r="C41" s="18" t="n"/>
      <c r="D41" s="19" t="n"/>
      <c r="E41" s="19" t="n"/>
      <c r="F41" s="10">
        <f>IF(A41="","",E41-D41)</f>
        <v/>
      </c>
      <c r="G41" s="13">
        <f>IF(OR(A41="",E41=0),"",F41/E41)</f>
        <v/>
      </c>
      <c r="H41" s="18" t="n"/>
      <c r="I41" s="18" t="n"/>
    </row>
    <row r="42">
      <c r="A42" s="18" t="n"/>
      <c r="B42" s="18" t="n"/>
      <c r="C42" s="18" t="n"/>
      <c r="D42" s="19" t="n"/>
      <c r="E42" s="19" t="n"/>
      <c r="F42" s="10">
        <f>IF(A42="","",E42-D42)</f>
        <v/>
      </c>
      <c r="G42" s="13">
        <f>IF(OR(A42="",E42=0),"",F42/E42)</f>
        <v/>
      </c>
      <c r="H42" s="18" t="n"/>
      <c r="I42" s="18" t="n"/>
    </row>
    <row r="43">
      <c r="A43" s="18" t="n"/>
      <c r="B43" s="18" t="n"/>
      <c r="C43" s="18" t="n"/>
      <c r="D43" s="19" t="n"/>
      <c r="E43" s="19" t="n"/>
      <c r="F43" s="10">
        <f>IF(A43="","",E43-D43)</f>
        <v/>
      </c>
      <c r="G43" s="13">
        <f>IF(OR(A43="",E43=0),"",F43/E43)</f>
        <v/>
      </c>
      <c r="H43" s="18" t="n"/>
      <c r="I43" s="18" t="n"/>
    </row>
    <row r="44">
      <c r="A44" s="18" t="n"/>
      <c r="B44" s="18" t="n"/>
      <c r="C44" s="18" t="n"/>
      <c r="D44" s="19" t="n"/>
      <c r="E44" s="19" t="n"/>
      <c r="F44" s="10">
        <f>IF(A44="","",E44-D44)</f>
        <v/>
      </c>
      <c r="G44" s="13">
        <f>IF(OR(A44="",E44=0),"",F44/E44)</f>
        <v/>
      </c>
      <c r="H44" s="18" t="n"/>
      <c r="I44" s="18" t="n"/>
    </row>
    <row r="45">
      <c r="A45" s="18" t="n"/>
      <c r="B45" s="18" t="n"/>
      <c r="C45" s="18" t="n"/>
      <c r="D45" s="19" t="n"/>
      <c r="E45" s="19" t="n"/>
      <c r="F45" s="10">
        <f>IF(A45="","",E45-D45)</f>
        <v/>
      </c>
      <c r="G45" s="13">
        <f>IF(OR(A45="",E45=0),"",F45/E45)</f>
        <v/>
      </c>
      <c r="H45" s="18" t="n"/>
      <c r="I45" s="18" t="n"/>
    </row>
    <row r="46">
      <c r="A46" s="18" t="n"/>
      <c r="B46" s="18" t="n"/>
      <c r="C46" s="18" t="n"/>
      <c r="D46" s="19" t="n"/>
      <c r="E46" s="19" t="n"/>
      <c r="F46" s="10">
        <f>IF(A46="","",E46-D46)</f>
        <v/>
      </c>
      <c r="G46" s="13">
        <f>IF(OR(A46="",E46=0),"",F46/E46)</f>
        <v/>
      </c>
      <c r="H46" s="18" t="n"/>
      <c r="I46" s="18" t="n"/>
    </row>
    <row r="47">
      <c r="A47" s="18" t="n"/>
      <c r="B47" s="18" t="n"/>
      <c r="C47" s="18" t="n"/>
      <c r="D47" s="19" t="n"/>
      <c r="E47" s="19" t="n"/>
      <c r="F47" s="10">
        <f>IF(A47="","",E47-D47)</f>
        <v/>
      </c>
      <c r="G47" s="13">
        <f>IF(OR(A47="",E47=0),"",F47/E47)</f>
        <v/>
      </c>
      <c r="H47" s="18" t="n"/>
      <c r="I47" s="18" t="n"/>
    </row>
    <row r="48">
      <c r="A48" s="18" t="n"/>
      <c r="B48" s="18" t="n"/>
      <c r="C48" s="18" t="n"/>
      <c r="D48" s="19" t="n"/>
      <c r="E48" s="19" t="n"/>
      <c r="F48" s="10">
        <f>IF(A48="","",E48-D48)</f>
        <v/>
      </c>
      <c r="G48" s="13">
        <f>IF(OR(A48="",E48=0),"",F48/E48)</f>
        <v/>
      </c>
      <c r="H48" s="18" t="n"/>
      <c r="I48" s="18" t="n"/>
    </row>
    <row r="49">
      <c r="A49" s="18" t="n"/>
      <c r="B49" s="18" t="n"/>
      <c r="C49" s="18" t="n"/>
      <c r="D49" s="19" t="n"/>
      <c r="E49" s="19" t="n"/>
      <c r="F49" s="10">
        <f>IF(A49="","",E49-D49)</f>
        <v/>
      </c>
      <c r="G49" s="13">
        <f>IF(OR(A49="",E49=0),"",F49/E49)</f>
        <v/>
      </c>
      <c r="H49" s="18" t="n"/>
      <c r="I49" s="18" t="n"/>
    </row>
    <row r="50">
      <c r="A50" s="18" t="n"/>
      <c r="B50" s="18" t="n"/>
      <c r="C50" s="18" t="n"/>
      <c r="D50" s="19" t="n"/>
      <c r="E50" s="19" t="n"/>
      <c r="F50" s="10">
        <f>IF(A50="","",E50-D50)</f>
        <v/>
      </c>
      <c r="G50" s="13">
        <f>IF(OR(A50="",E50=0),"",F50/E50)</f>
        <v/>
      </c>
      <c r="H50" s="18" t="n"/>
      <c r="I50" s="18" t="n"/>
    </row>
    <row r="51">
      <c r="A51" s="18" t="n"/>
      <c r="B51" s="18" t="n"/>
      <c r="C51" s="18" t="n"/>
      <c r="D51" s="19" t="n"/>
      <c r="E51" s="19" t="n"/>
      <c r="F51" s="10">
        <f>IF(A51="","",E51-D51)</f>
        <v/>
      </c>
      <c r="G51" s="13">
        <f>IF(OR(A51="",E51=0),"",F51/E51)</f>
        <v/>
      </c>
      <c r="H51" s="18" t="n"/>
      <c r="I51" s="18" t="n"/>
    </row>
    <row r="52">
      <c r="A52" s="18" t="n"/>
      <c r="B52" s="18" t="n"/>
      <c r="C52" s="18" t="n"/>
      <c r="D52" s="19" t="n"/>
      <c r="E52" s="19" t="n"/>
      <c r="F52" s="10">
        <f>IF(A52="","",E52-D52)</f>
        <v/>
      </c>
      <c r="G52" s="13">
        <f>IF(OR(A52="",E52=0),"",F52/E52)</f>
        <v/>
      </c>
      <c r="H52" s="18" t="n"/>
      <c r="I52" s="18" t="n"/>
    </row>
    <row r="53">
      <c r="A53" s="18" t="n"/>
      <c r="B53" s="18" t="n"/>
      <c r="C53" s="18" t="n"/>
      <c r="D53" s="19" t="n"/>
      <c r="E53" s="19" t="n"/>
      <c r="F53" s="10">
        <f>IF(A53="","",E53-D53)</f>
        <v/>
      </c>
      <c r="G53" s="13">
        <f>IF(OR(A53="",E53=0),"",F53/E53)</f>
        <v/>
      </c>
      <c r="H53" s="18" t="n"/>
      <c r="I53" s="18" t="n"/>
    </row>
    <row r="54">
      <c r="A54" s="18" t="n"/>
      <c r="B54" s="18" t="n"/>
      <c r="C54" s="18" t="n"/>
      <c r="D54" s="19" t="n"/>
      <c r="E54" s="19" t="n"/>
      <c r="F54" s="10">
        <f>IF(A54="","",E54-D54)</f>
        <v/>
      </c>
      <c r="G54" s="13">
        <f>IF(OR(A54="",E54=0),"",F54/E54)</f>
        <v/>
      </c>
      <c r="H54" s="18" t="n"/>
      <c r="I54" s="18" t="n"/>
    </row>
    <row r="55">
      <c r="A55" s="18" t="n"/>
      <c r="B55" s="18" t="n"/>
      <c r="C55" s="18" t="n"/>
      <c r="D55" s="19" t="n"/>
      <c r="E55" s="19" t="n"/>
      <c r="F55" s="10">
        <f>IF(A55="","",E55-D55)</f>
        <v/>
      </c>
      <c r="G55" s="13">
        <f>IF(OR(A55="",E55=0),"",F55/E55)</f>
        <v/>
      </c>
      <c r="H55" s="18" t="n"/>
      <c r="I55" s="18" t="n"/>
    </row>
    <row r="56">
      <c r="A56" s="18" t="n"/>
      <c r="B56" s="18" t="n"/>
      <c r="C56" s="18" t="n"/>
      <c r="D56" s="19" t="n"/>
      <c r="E56" s="19" t="n"/>
      <c r="F56" s="10">
        <f>IF(A56="","",E56-D56)</f>
        <v/>
      </c>
      <c r="G56" s="13">
        <f>IF(OR(A56="",E56=0),"",F56/E56)</f>
        <v/>
      </c>
      <c r="H56" s="18" t="n"/>
      <c r="I56" s="18" t="n"/>
    </row>
    <row r="57">
      <c r="A57" s="18" t="n"/>
      <c r="B57" s="18" t="n"/>
      <c r="C57" s="18" t="n"/>
      <c r="D57" s="19" t="n"/>
      <c r="E57" s="19" t="n"/>
      <c r="F57" s="10">
        <f>IF(A57="","",E57-D57)</f>
        <v/>
      </c>
      <c r="G57" s="13">
        <f>IF(OR(A57="",E57=0),"",F57/E57)</f>
        <v/>
      </c>
      <c r="H57" s="18" t="n"/>
      <c r="I57" s="18" t="n"/>
    </row>
    <row r="58">
      <c r="A58" s="18" t="n"/>
      <c r="B58" s="18" t="n"/>
      <c r="C58" s="18" t="n"/>
      <c r="D58" s="19" t="n"/>
      <c r="E58" s="19" t="n"/>
      <c r="F58" s="10">
        <f>IF(A58="","",E58-D58)</f>
        <v/>
      </c>
      <c r="G58" s="13">
        <f>IF(OR(A58="",E58=0),"",F58/E58)</f>
        <v/>
      </c>
      <c r="H58" s="18" t="n"/>
      <c r="I58" s="18" t="n"/>
    </row>
    <row r="59">
      <c r="A59" s="18" t="n"/>
      <c r="B59" s="18" t="n"/>
      <c r="C59" s="18" t="n"/>
      <c r="D59" s="19" t="n"/>
      <c r="E59" s="19" t="n"/>
      <c r="F59" s="10">
        <f>IF(A59="","",E59-D59)</f>
        <v/>
      </c>
      <c r="G59" s="13">
        <f>IF(OR(A59="",E59=0),"",F59/E59)</f>
        <v/>
      </c>
      <c r="H59" s="18" t="n"/>
      <c r="I59" s="18" t="n"/>
    </row>
    <row r="60">
      <c r="A60" s="18" t="n"/>
      <c r="B60" s="18" t="n"/>
      <c r="C60" s="18" t="n"/>
      <c r="D60" s="19" t="n"/>
      <c r="E60" s="19" t="n"/>
      <c r="F60" s="10">
        <f>IF(A60="","",E60-D60)</f>
        <v/>
      </c>
      <c r="G60" s="13">
        <f>IF(OR(A60="",E60=0),"",F60/E60)</f>
        <v/>
      </c>
      <c r="H60" s="18" t="n"/>
      <c r="I60" s="18" t="n"/>
    </row>
    <row r="61">
      <c r="A61" s="18" t="n"/>
      <c r="B61" s="18" t="n"/>
      <c r="C61" s="18" t="n"/>
      <c r="D61" s="19" t="n"/>
      <c r="E61" s="19" t="n"/>
      <c r="F61" s="10">
        <f>IF(A61="","",E61-D61)</f>
        <v/>
      </c>
      <c r="G61" s="13">
        <f>IF(OR(A61="",E61=0),"",F61/E61)</f>
        <v/>
      </c>
      <c r="H61" s="18" t="n"/>
      <c r="I61" s="18" t="n"/>
    </row>
    <row r="62">
      <c r="A62" s="18" t="n"/>
      <c r="B62" s="18" t="n"/>
      <c r="C62" s="18" t="n"/>
      <c r="D62" s="19" t="n"/>
      <c r="E62" s="19" t="n"/>
      <c r="F62" s="10">
        <f>IF(A62="","",E62-D62)</f>
        <v/>
      </c>
      <c r="G62" s="13">
        <f>IF(OR(A62="",E62=0),"",F62/E62)</f>
        <v/>
      </c>
      <c r="H62" s="18" t="n"/>
      <c r="I62" s="18" t="n"/>
    </row>
    <row r="63">
      <c r="A63" s="18" t="n"/>
      <c r="B63" s="18" t="n"/>
      <c r="C63" s="18" t="n"/>
      <c r="D63" s="19" t="n"/>
      <c r="E63" s="19" t="n"/>
      <c r="F63" s="10">
        <f>IF(A63="","",E63-D63)</f>
        <v/>
      </c>
      <c r="G63" s="13">
        <f>IF(OR(A63="",E63=0),"",F63/E63)</f>
        <v/>
      </c>
      <c r="H63" s="18" t="n"/>
      <c r="I63" s="18" t="n"/>
    </row>
    <row r="64">
      <c r="A64" s="18" t="n"/>
      <c r="B64" s="18" t="n"/>
      <c r="C64" s="18" t="n"/>
      <c r="D64" s="19" t="n"/>
      <c r="E64" s="19" t="n"/>
      <c r="F64" s="10">
        <f>IF(A64="","",E64-D64)</f>
        <v/>
      </c>
      <c r="G64" s="13">
        <f>IF(OR(A64="",E64=0),"",F64/E64)</f>
        <v/>
      </c>
      <c r="H64" s="18" t="n"/>
      <c r="I64" s="18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8" customWidth="1" min="3" max="3"/>
    <col width="10" customWidth="1" min="4" max="4"/>
    <col width="14" customWidth="1" min="5" max="5"/>
    <col width="15" customWidth="1" min="6" max="6"/>
    <col width="15" customWidth="1" min="7" max="7"/>
    <col width="14" customWidth="1" min="8" max="8"/>
    <col width="18" customWidth="1" min="9" max="9"/>
    <col width="14" customWidth="1" min="10" max="10"/>
    <col width="11" customWidth="1" min="11" max="11"/>
  </cols>
  <sheetData>
    <row r="1">
      <c r="A1" s="1" t="inlineStr">
        <is>
          <t>Journal des ventes</t>
        </is>
      </c>
    </row>
    <row r="2">
      <c r="A2" s="6" t="inlineStr">
        <is>
          <t>Saisissez la date, le code produit, la quantité, le client et le mode de paiement. Le reste se calcule.</t>
        </is>
      </c>
    </row>
    <row r="4" ht="32" customHeight="1">
      <c r="A4" s="17" t="inlineStr">
        <is>
          <t>Date</t>
        </is>
      </c>
      <c r="B4" s="17" t="inlineStr">
        <is>
          <t>Code</t>
        </is>
      </c>
      <c r="C4" s="17" t="inlineStr">
        <is>
          <t>Produit</t>
        </is>
      </c>
      <c r="D4" s="17" t="inlineStr">
        <is>
          <t>Quantité</t>
        </is>
      </c>
      <c r="E4" s="17" t="inlineStr">
        <is>
          <t>Prix unitaire</t>
        </is>
      </c>
      <c r="F4" s="17" t="inlineStr">
        <is>
          <t>Montant</t>
        </is>
      </c>
      <c r="G4" s="17" t="inlineStr">
        <is>
          <t>Coût d'achat</t>
        </is>
      </c>
      <c r="H4" s="17" t="inlineStr">
        <is>
          <t>Marge</t>
        </is>
      </c>
      <c r="I4" s="17" t="inlineStr">
        <is>
          <t>Client</t>
        </is>
      </c>
      <c r="J4" s="17" t="inlineStr">
        <is>
          <t>Paiement</t>
        </is>
      </c>
      <c r="K4" s="17" t="inlineStr">
        <is>
          <t>Mois (AAAAMM)</t>
        </is>
      </c>
    </row>
    <row r="5">
      <c r="A5" s="20" t="n">
        <v>46328</v>
      </c>
      <c r="B5" s="18" t="inlineStr">
        <is>
          <t>RIZ25</t>
        </is>
      </c>
      <c r="C5" s="21">
        <f>IF(B5="","",IFERROR(VLOOKUP(B5,Produits!$A$5:$E$64,2,FALSE),"Code inconnu"))</f>
        <v/>
      </c>
      <c r="D5" s="18" t="n">
        <v>1</v>
      </c>
      <c r="E5" s="10">
        <f>IF(B5="","",IFERROR(VLOOKUP(B5,Produits!$A$5:$E$64,5,FALSE),0))</f>
        <v/>
      </c>
      <c r="F5" s="10">
        <f>IF(B5="","",D5*E5)</f>
        <v/>
      </c>
      <c r="G5" s="10">
        <f>IF(B5="","",D5*IFERROR(VLOOKUP(B5,Produits!$A$5:$E$64,4,FALSE),0))</f>
        <v/>
      </c>
      <c r="H5" s="10">
        <f>IF(B5="","",F5-G5)</f>
        <v/>
      </c>
      <c r="I5" s="18" t="inlineStr">
        <is>
          <t>Mme Dossou</t>
        </is>
      </c>
      <c r="J5" s="18" t="inlineStr">
        <is>
          <t>Espèces</t>
        </is>
      </c>
      <c r="K5" s="21">
        <f>IF(A5="","",YEAR(A5)*100+MONTH(A5))</f>
        <v/>
      </c>
    </row>
    <row r="6">
      <c r="A6" s="20" t="n">
        <v>46328</v>
      </c>
      <c r="B6" s="18" t="inlineStr">
        <is>
          <t>HUI5</t>
        </is>
      </c>
      <c r="C6" s="21">
        <f>IF(B6="","",IFERROR(VLOOKUP(B6,Produits!$A$5:$E$64,2,FALSE),"Code inconnu"))</f>
        <v/>
      </c>
      <c r="D6" s="18" t="n">
        <v>2</v>
      </c>
      <c r="E6" s="10">
        <f>IF(B6="","",IFERROR(VLOOKUP(B6,Produits!$A$5:$E$64,5,FALSE),0))</f>
        <v/>
      </c>
      <c r="F6" s="10">
        <f>IF(B6="","",D6*E6)</f>
        <v/>
      </c>
      <c r="G6" s="10">
        <f>IF(B6="","",D6*IFERROR(VLOOKUP(B6,Produits!$A$5:$E$64,4,FALSE),0))</f>
        <v/>
      </c>
      <c r="H6" s="10">
        <f>IF(B6="","",F6-G6)</f>
        <v/>
      </c>
      <c r="I6" s="18" t="inlineStr"/>
      <c r="J6" s="18" t="inlineStr">
        <is>
          <t>MTN MoMo</t>
        </is>
      </c>
      <c r="K6" s="21">
        <f>IF(A6="","",YEAR(A6)*100+MONTH(A6))</f>
        <v/>
      </c>
    </row>
    <row r="7">
      <c r="A7" s="20" t="n">
        <v>46328</v>
      </c>
      <c r="B7" s="18" t="inlineStr">
        <is>
          <t>SUC1</t>
        </is>
      </c>
      <c r="C7" s="21">
        <f>IF(B7="","",IFERROR(VLOOKUP(B7,Produits!$A$5:$E$64,2,FALSE),"Code inconnu"))</f>
        <v/>
      </c>
      <c r="D7" s="18" t="n">
        <v>5</v>
      </c>
      <c r="E7" s="10">
        <f>IF(B7="","",IFERROR(VLOOKUP(B7,Produits!$A$5:$E$64,5,FALSE),0))</f>
        <v/>
      </c>
      <c r="F7" s="10">
        <f>IF(B7="","",D7*E7)</f>
        <v/>
      </c>
      <c r="G7" s="10">
        <f>IF(B7="","",D7*IFERROR(VLOOKUP(B7,Produits!$A$5:$E$64,4,FALSE),0))</f>
        <v/>
      </c>
      <c r="H7" s="10">
        <f>IF(B7="","",F7-G7)</f>
        <v/>
      </c>
      <c r="I7" s="18" t="inlineStr"/>
      <c r="J7" s="18" t="inlineStr">
        <is>
          <t>Espèces</t>
        </is>
      </c>
      <c r="K7" s="21">
        <f>IF(A7="","",YEAR(A7)*100+MONTH(A7))</f>
        <v/>
      </c>
    </row>
    <row r="8">
      <c r="A8" s="20" t="n">
        <v>46329</v>
      </c>
      <c r="B8" s="18" t="inlineStr">
        <is>
          <t>SAV</t>
        </is>
      </c>
      <c r="C8" s="21">
        <f>IF(B8="","",IFERROR(VLOOKUP(B8,Produits!$A$5:$E$64,2,FALSE),"Code inconnu"))</f>
        <v/>
      </c>
      <c r="D8" s="18" t="n">
        <v>10</v>
      </c>
      <c r="E8" s="10">
        <f>IF(B8="","",IFERROR(VLOOKUP(B8,Produits!$A$5:$E$64,5,FALSE),0))</f>
        <v/>
      </c>
      <c r="F8" s="10">
        <f>IF(B8="","",D8*E8)</f>
        <v/>
      </c>
      <c r="G8" s="10">
        <f>IF(B8="","",D8*IFERROR(VLOOKUP(B8,Produits!$A$5:$E$64,4,FALSE),0))</f>
        <v/>
      </c>
      <c r="H8" s="10">
        <f>IF(B8="","",F8-G8)</f>
        <v/>
      </c>
      <c r="I8" s="18" t="inlineStr">
        <is>
          <t>Restaurant Le Palmier</t>
        </is>
      </c>
      <c r="J8" s="18" t="inlineStr">
        <is>
          <t>Crédit</t>
        </is>
      </c>
      <c r="K8" s="21">
        <f>IF(A8="","",YEAR(A8)*100+MONTH(A8))</f>
        <v/>
      </c>
    </row>
    <row r="9">
      <c r="A9" s="20" t="n">
        <v>46329</v>
      </c>
      <c r="B9" s="18" t="inlineStr">
        <is>
          <t>TOM</t>
        </is>
      </c>
      <c r="C9" s="21">
        <f>IF(B9="","",IFERROR(VLOOKUP(B9,Produits!$A$5:$E$64,2,FALSE),"Code inconnu"))</f>
        <v/>
      </c>
      <c r="D9" s="18" t="n">
        <v>12</v>
      </c>
      <c r="E9" s="10">
        <f>IF(B9="","",IFERROR(VLOOKUP(B9,Produits!$A$5:$E$64,5,FALSE),0))</f>
        <v/>
      </c>
      <c r="F9" s="10">
        <f>IF(B9="","",D9*E9)</f>
        <v/>
      </c>
      <c r="G9" s="10">
        <f>IF(B9="","",D9*IFERROR(VLOOKUP(B9,Produits!$A$5:$E$64,4,FALSE),0))</f>
        <v/>
      </c>
      <c r="H9" s="10">
        <f>IF(B9="","",F9-G9)</f>
        <v/>
      </c>
      <c r="I9" s="18" t="inlineStr"/>
      <c r="J9" s="18" t="inlineStr">
        <is>
          <t>Espèces</t>
        </is>
      </c>
      <c r="K9" s="21">
        <f>IF(A9="","",YEAR(A9)*100+MONTH(A9))</f>
        <v/>
      </c>
    </row>
    <row r="10">
      <c r="A10" s="20" t="n">
        <v>46330</v>
      </c>
      <c r="B10" s="18" t="inlineStr">
        <is>
          <t>RIZ25</t>
        </is>
      </c>
      <c r="C10" s="21">
        <f>IF(B10="","",IFERROR(VLOOKUP(B10,Produits!$A$5:$E$64,2,FALSE),"Code inconnu"))</f>
        <v/>
      </c>
      <c r="D10" s="18" t="n">
        <v>2</v>
      </c>
      <c r="E10" s="10">
        <f>IF(B10="","",IFERROR(VLOOKUP(B10,Produits!$A$5:$E$64,5,FALSE),0))</f>
        <v/>
      </c>
      <c r="F10" s="10">
        <f>IF(B10="","",D10*E10)</f>
        <v/>
      </c>
      <c r="G10" s="10">
        <f>IF(B10="","",D10*IFERROR(VLOOKUP(B10,Produits!$A$5:$E$64,4,FALSE),0))</f>
        <v/>
      </c>
      <c r="H10" s="10">
        <f>IF(B10="","",F10-G10)</f>
        <v/>
      </c>
      <c r="I10" s="18" t="inlineStr">
        <is>
          <t>M. Agossou</t>
        </is>
      </c>
      <c r="J10" s="18" t="inlineStr">
        <is>
          <t>Moov Money</t>
        </is>
      </c>
      <c r="K10" s="21">
        <f>IF(A10="","",YEAR(A10)*100+MONTH(A10))</f>
        <v/>
      </c>
    </row>
    <row r="11">
      <c r="A11" s="20" t="n">
        <v>46330</v>
      </c>
      <c r="B11" s="18" t="inlineStr">
        <is>
          <t>LAIT</t>
        </is>
      </c>
      <c r="C11" s="21">
        <f>IF(B11="","",IFERROR(VLOOKUP(B11,Produits!$A$5:$E$64,2,FALSE),"Code inconnu"))</f>
        <v/>
      </c>
      <c r="D11" s="18" t="n">
        <v>3</v>
      </c>
      <c r="E11" s="10">
        <f>IF(B11="","",IFERROR(VLOOKUP(B11,Produits!$A$5:$E$64,5,FALSE),0))</f>
        <v/>
      </c>
      <c r="F11" s="10">
        <f>IF(B11="","",D11*E11)</f>
        <v/>
      </c>
      <c r="G11" s="10">
        <f>IF(B11="","",D11*IFERROR(VLOOKUP(B11,Produits!$A$5:$E$64,4,FALSE),0))</f>
        <v/>
      </c>
      <c r="H11" s="10">
        <f>IF(B11="","",F11-G11)</f>
        <v/>
      </c>
      <c r="I11" s="18" t="inlineStr"/>
      <c r="J11" s="18" t="inlineStr">
        <is>
          <t>Espèces</t>
        </is>
      </c>
      <c r="K11" s="21">
        <f>IF(A11="","",YEAR(A11)*100+MONTH(A11))</f>
        <v/>
      </c>
    </row>
    <row r="12">
      <c r="A12" s="20" t="n">
        <v>46331</v>
      </c>
      <c r="B12" s="18" t="inlineStr">
        <is>
          <t>EAU</t>
        </is>
      </c>
      <c r="C12" s="21">
        <f>IF(B12="","",IFERROR(VLOOKUP(B12,Produits!$A$5:$E$64,2,FALSE),"Code inconnu"))</f>
        <v/>
      </c>
      <c r="D12" s="18" t="n">
        <v>4</v>
      </c>
      <c r="E12" s="10">
        <f>IF(B12="","",IFERROR(VLOOKUP(B12,Produits!$A$5:$E$64,5,FALSE),0))</f>
        <v/>
      </c>
      <c r="F12" s="10">
        <f>IF(B12="","",D12*E12)</f>
        <v/>
      </c>
      <c r="G12" s="10">
        <f>IF(B12="","",D12*IFERROR(VLOOKUP(B12,Produits!$A$5:$E$64,4,FALSE),0))</f>
        <v/>
      </c>
      <c r="H12" s="10">
        <f>IF(B12="","",F12-G12)</f>
        <v/>
      </c>
      <c r="I12" s="18" t="inlineStr">
        <is>
          <t>Bureau ONG Lumière</t>
        </is>
      </c>
      <c r="J12" s="18" t="inlineStr">
        <is>
          <t>Crédit</t>
        </is>
      </c>
      <c r="K12" s="21">
        <f>IF(A12="","",YEAR(A12)*100+MONTH(A12))</f>
        <v/>
      </c>
    </row>
    <row r="13">
      <c r="A13" s="20" t="n">
        <v>46331</v>
      </c>
      <c r="B13" s="18" t="inlineStr">
        <is>
          <t>CRED</t>
        </is>
      </c>
      <c r="C13" s="21">
        <f>IF(B13="","",IFERROR(VLOOKUP(B13,Produits!$A$5:$E$64,2,FALSE),"Code inconnu"))</f>
        <v/>
      </c>
      <c r="D13" s="18" t="n">
        <v>6</v>
      </c>
      <c r="E13" s="10">
        <f>IF(B13="","",IFERROR(VLOOKUP(B13,Produits!$A$5:$E$64,5,FALSE),0))</f>
        <v/>
      </c>
      <c r="F13" s="10">
        <f>IF(B13="","",D13*E13)</f>
        <v/>
      </c>
      <c r="G13" s="10">
        <f>IF(B13="","",D13*IFERROR(VLOOKUP(B13,Produits!$A$5:$E$64,4,FALSE),0))</f>
        <v/>
      </c>
      <c r="H13" s="10">
        <f>IF(B13="","",F13-G13)</f>
        <v/>
      </c>
      <c r="I13" s="18" t="inlineStr"/>
      <c r="J13" s="18" t="inlineStr">
        <is>
          <t>Espèces</t>
        </is>
      </c>
      <c r="K13" s="21">
        <f>IF(A13="","",YEAR(A13)*100+MONTH(A13))</f>
        <v/>
      </c>
    </row>
    <row r="14">
      <c r="A14" s="20" t="n">
        <v>46332</v>
      </c>
      <c r="B14" s="18" t="inlineStr">
        <is>
          <t>PATE</t>
        </is>
      </c>
      <c r="C14" s="21">
        <f>IF(B14="","",IFERROR(VLOOKUP(B14,Produits!$A$5:$E$64,2,FALSE),"Code inconnu"))</f>
        <v/>
      </c>
      <c r="D14" s="18" t="n">
        <v>8</v>
      </c>
      <c r="E14" s="10">
        <f>IF(B14="","",IFERROR(VLOOKUP(B14,Produits!$A$5:$E$64,5,FALSE),0))</f>
        <v/>
      </c>
      <c r="F14" s="10">
        <f>IF(B14="","",D14*E14)</f>
        <v/>
      </c>
      <c r="G14" s="10">
        <f>IF(B14="","",D14*IFERROR(VLOOKUP(B14,Produits!$A$5:$E$64,4,FALSE),0))</f>
        <v/>
      </c>
      <c r="H14" s="10">
        <f>IF(B14="","",F14-G14)</f>
        <v/>
      </c>
      <c r="I14" s="18" t="inlineStr"/>
      <c r="J14" s="18" t="inlineStr">
        <is>
          <t>Celtiis Cash</t>
        </is>
      </c>
      <c r="K14" s="21">
        <f>IF(A14="","",YEAR(A14)*100+MONTH(A14))</f>
        <v/>
      </c>
    </row>
    <row r="15">
      <c r="A15" s="20" t="n">
        <v>46332</v>
      </c>
      <c r="B15" s="18" t="inlineStr">
        <is>
          <t>CUBE</t>
        </is>
      </c>
      <c r="C15" s="21">
        <f>IF(B15="","",IFERROR(VLOOKUP(B15,Produits!$A$5:$E$64,2,FALSE),"Code inconnu"))</f>
        <v/>
      </c>
      <c r="D15" s="18" t="n">
        <v>2</v>
      </c>
      <c r="E15" s="10">
        <f>IF(B15="","",IFERROR(VLOOKUP(B15,Produits!$A$5:$E$64,5,FALSE),0))</f>
        <v/>
      </c>
      <c r="F15" s="10">
        <f>IF(B15="","",D15*E15)</f>
        <v/>
      </c>
      <c r="G15" s="10">
        <f>IF(B15="","",D15*IFERROR(VLOOKUP(B15,Produits!$A$5:$E$64,4,FALSE),0))</f>
        <v/>
      </c>
      <c r="H15" s="10">
        <f>IF(B15="","",F15-G15)</f>
        <v/>
      </c>
      <c r="I15" s="18" t="inlineStr"/>
      <c r="J15" s="18" t="inlineStr">
        <is>
          <t>Espèces</t>
        </is>
      </c>
      <c r="K15" s="21">
        <f>IF(A15="","",YEAR(A15)*100+MONTH(A15))</f>
        <v/>
      </c>
    </row>
    <row r="16">
      <c r="A16" s="20" t="n">
        <v>46333</v>
      </c>
      <c r="B16" s="18" t="inlineStr">
        <is>
          <t>HUI5</t>
        </is>
      </c>
      <c r="C16" s="21">
        <f>IF(B16="","",IFERROR(VLOOKUP(B16,Produits!$A$5:$E$64,2,FALSE),"Code inconnu"))</f>
        <v/>
      </c>
      <c r="D16" s="18" t="n">
        <v>1</v>
      </c>
      <c r="E16" s="10">
        <f>IF(B16="","",IFERROR(VLOOKUP(B16,Produits!$A$5:$E$64,5,FALSE),0))</f>
        <v/>
      </c>
      <c r="F16" s="10">
        <f>IF(B16="","",D16*E16)</f>
        <v/>
      </c>
      <c r="G16" s="10">
        <f>IF(B16="","",D16*IFERROR(VLOOKUP(B16,Produits!$A$5:$E$64,4,FALSE),0))</f>
        <v/>
      </c>
      <c r="H16" s="10">
        <f>IF(B16="","",F16-G16)</f>
        <v/>
      </c>
      <c r="I16" s="18" t="inlineStr">
        <is>
          <t>Mme Dossou</t>
        </is>
      </c>
      <c r="J16" s="18" t="inlineStr">
        <is>
          <t>Crédit</t>
        </is>
      </c>
      <c r="K16" s="21">
        <f>IF(A16="","",YEAR(A16)*100+MONTH(A16))</f>
        <v/>
      </c>
    </row>
    <row r="17">
      <c r="A17" s="20" t="n">
        <v>46333</v>
      </c>
      <c r="B17" s="18" t="inlineStr">
        <is>
          <t>RIZ25</t>
        </is>
      </c>
      <c r="C17" s="21">
        <f>IF(B17="","",IFERROR(VLOOKUP(B17,Produits!$A$5:$E$64,2,FALSE),"Code inconnu"))</f>
        <v/>
      </c>
      <c r="D17" s="18" t="n">
        <v>1</v>
      </c>
      <c r="E17" s="10">
        <f>IF(B17="","",IFERROR(VLOOKUP(B17,Produits!$A$5:$E$64,5,FALSE),0))</f>
        <v/>
      </c>
      <c r="F17" s="10">
        <f>IF(B17="","",D17*E17)</f>
        <v/>
      </c>
      <c r="G17" s="10">
        <f>IF(B17="","",D17*IFERROR(VLOOKUP(B17,Produits!$A$5:$E$64,4,FALSE),0))</f>
        <v/>
      </c>
      <c r="H17" s="10">
        <f>IF(B17="","",F17-G17)</f>
        <v/>
      </c>
      <c r="I17" s="18" t="inlineStr"/>
      <c r="J17" s="18" t="inlineStr">
        <is>
          <t>MTN MoMo</t>
        </is>
      </c>
      <c r="K17" s="21">
        <f>IF(A17="","",YEAR(A17)*100+MONTH(A17))</f>
        <v/>
      </c>
    </row>
    <row r="18">
      <c r="A18" s="20" t="n">
        <v>46334</v>
      </c>
      <c r="B18" s="18" t="inlineStr">
        <is>
          <t>SUC1</t>
        </is>
      </c>
      <c r="C18" s="21">
        <f>IF(B18="","",IFERROR(VLOOKUP(B18,Produits!$A$5:$E$64,2,FALSE),"Code inconnu"))</f>
        <v/>
      </c>
      <c r="D18" s="18" t="n">
        <v>10</v>
      </c>
      <c r="E18" s="10">
        <f>IF(B18="","",IFERROR(VLOOKUP(B18,Produits!$A$5:$E$64,5,FALSE),0))</f>
        <v/>
      </c>
      <c r="F18" s="10">
        <f>IF(B18="","",D18*E18)</f>
        <v/>
      </c>
      <c r="G18" s="10">
        <f>IF(B18="","",D18*IFERROR(VLOOKUP(B18,Produits!$A$5:$E$64,4,FALSE),0))</f>
        <v/>
      </c>
      <c r="H18" s="10">
        <f>IF(B18="","",F18-G18)</f>
        <v/>
      </c>
      <c r="I18" s="18" t="inlineStr">
        <is>
          <t>Restaurant Le Palmier</t>
        </is>
      </c>
      <c r="J18" s="18" t="inlineStr">
        <is>
          <t>Espèces</t>
        </is>
      </c>
      <c r="K18" s="21">
        <f>IF(A18="","",YEAR(A18)*100+MONTH(A18))</f>
        <v/>
      </c>
    </row>
    <row r="19">
      <c r="A19" s="20" t="n">
        <v>46334</v>
      </c>
      <c r="B19" s="18" t="inlineStr">
        <is>
          <t>TOM</t>
        </is>
      </c>
      <c r="C19" s="21">
        <f>IF(B19="","",IFERROR(VLOOKUP(B19,Produits!$A$5:$E$64,2,FALSE),"Code inconnu"))</f>
        <v/>
      </c>
      <c r="D19" s="18" t="n">
        <v>20</v>
      </c>
      <c r="E19" s="10">
        <f>IF(B19="","",IFERROR(VLOOKUP(B19,Produits!$A$5:$E$64,5,FALSE),0))</f>
        <v/>
      </c>
      <c r="F19" s="10">
        <f>IF(B19="","",D19*E19)</f>
        <v/>
      </c>
      <c r="G19" s="10">
        <f>IF(B19="","",D19*IFERROR(VLOOKUP(B19,Produits!$A$5:$E$64,4,FALSE),0))</f>
        <v/>
      </c>
      <c r="H19" s="10">
        <f>IF(B19="","",F19-G19)</f>
        <v/>
      </c>
      <c r="I19" s="18" t="inlineStr"/>
      <c r="J19" s="18" t="inlineStr">
        <is>
          <t>Espèces</t>
        </is>
      </c>
      <c r="K19" s="21">
        <f>IF(A19="","",YEAR(A19)*100+MONTH(A19))</f>
        <v/>
      </c>
    </row>
    <row r="20">
      <c r="A20" s="20" t="n">
        <v>46335</v>
      </c>
      <c r="B20" s="18" t="inlineStr">
        <is>
          <t>LAIT</t>
        </is>
      </c>
      <c r="C20" s="21">
        <f>IF(B20="","",IFERROR(VLOOKUP(B20,Produits!$A$5:$E$64,2,FALSE),"Code inconnu"))</f>
        <v/>
      </c>
      <c r="D20" s="18" t="n">
        <v>2</v>
      </c>
      <c r="E20" s="10">
        <f>IF(B20="","",IFERROR(VLOOKUP(B20,Produits!$A$5:$E$64,5,FALSE),0))</f>
        <v/>
      </c>
      <c r="F20" s="10">
        <f>IF(B20="","",D20*E20)</f>
        <v/>
      </c>
      <c r="G20" s="10">
        <f>IF(B20="","",D20*IFERROR(VLOOKUP(B20,Produits!$A$5:$E$64,4,FALSE),0))</f>
        <v/>
      </c>
      <c r="H20" s="10">
        <f>IF(B20="","",F20-G20)</f>
        <v/>
      </c>
      <c r="I20" s="18" t="inlineStr"/>
      <c r="J20" s="18" t="inlineStr">
        <is>
          <t>MTN MoMo</t>
        </is>
      </c>
      <c r="K20" s="21">
        <f>IF(A20="","",YEAR(A20)*100+MONTH(A20))</f>
        <v/>
      </c>
    </row>
    <row r="21">
      <c r="A21" s="20" t="n">
        <v>46336</v>
      </c>
      <c r="B21" s="18" t="inlineStr">
        <is>
          <t>EAU</t>
        </is>
      </c>
      <c r="C21" s="21">
        <f>IF(B21="","",IFERROR(VLOOKUP(B21,Produits!$A$5:$E$64,2,FALSE),"Code inconnu"))</f>
        <v/>
      </c>
      <c r="D21" s="18" t="n">
        <v>3</v>
      </c>
      <c r="E21" s="10">
        <f>IF(B21="","",IFERROR(VLOOKUP(B21,Produits!$A$5:$E$64,5,FALSE),0))</f>
        <v/>
      </c>
      <c r="F21" s="10">
        <f>IF(B21="","",D21*E21)</f>
        <v/>
      </c>
      <c r="G21" s="10">
        <f>IF(B21="","",D21*IFERROR(VLOOKUP(B21,Produits!$A$5:$E$64,4,FALSE),0))</f>
        <v/>
      </c>
      <c r="H21" s="10">
        <f>IF(B21="","",F21-G21)</f>
        <v/>
      </c>
      <c r="I21" s="18" t="inlineStr"/>
      <c r="J21" s="18" t="inlineStr">
        <is>
          <t>Espèces</t>
        </is>
      </c>
      <c r="K21" s="21">
        <f>IF(A21="","",YEAR(A21)*100+MONTH(A21))</f>
        <v/>
      </c>
    </row>
    <row r="22">
      <c r="A22" s="20" t="n">
        <v>46336</v>
      </c>
      <c r="B22" s="18" t="inlineStr">
        <is>
          <t>SAV</t>
        </is>
      </c>
      <c r="C22" s="21">
        <f>IF(B22="","",IFERROR(VLOOKUP(B22,Produits!$A$5:$E$64,2,FALSE),"Code inconnu"))</f>
        <v/>
      </c>
      <c r="D22" s="18" t="n">
        <v>15</v>
      </c>
      <c r="E22" s="10">
        <f>IF(B22="","",IFERROR(VLOOKUP(B22,Produits!$A$5:$E$64,5,FALSE),0))</f>
        <v/>
      </c>
      <c r="F22" s="10">
        <f>IF(B22="","",D22*E22)</f>
        <v/>
      </c>
      <c r="G22" s="10">
        <f>IF(B22="","",D22*IFERROR(VLOOKUP(B22,Produits!$A$5:$E$64,4,FALSE),0))</f>
        <v/>
      </c>
      <c r="H22" s="10">
        <f>IF(B22="","",F22-G22)</f>
        <v/>
      </c>
      <c r="I22" s="18" t="inlineStr"/>
      <c r="J22" s="18" t="inlineStr">
        <is>
          <t>Espèces</t>
        </is>
      </c>
      <c r="K22" s="21">
        <f>IF(A22="","",YEAR(A22)*100+MONTH(A22))</f>
        <v/>
      </c>
    </row>
    <row r="23">
      <c r="A23" s="20" t="n">
        <v>46337</v>
      </c>
      <c r="B23" s="18" t="inlineStr">
        <is>
          <t>RIZ25</t>
        </is>
      </c>
      <c r="C23" s="21">
        <f>IF(B23="","",IFERROR(VLOOKUP(B23,Produits!$A$5:$E$64,2,FALSE),"Code inconnu"))</f>
        <v/>
      </c>
      <c r="D23" s="18" t="n">
        <v>3</v>
      </c>
      <c r="E23" s="10">
        <f>IF(B23="","",IFERROR(VLOOKUP(B23,Produits!$A$5:$E$64,5,FALSE),0))</f>
        <v/>
      </c>
      <c r="F23" s="10">
        <f>IF(B23="","",D23*E23)</f>
        <v/>
      </c>
      <c r="G23" s="10">
        <f>IF(B23="","",D23*IFERROR(VLOOKUP(B23,Produits!$A$5:$E$64,4,FALSE),0))</f>
        <v/>
      </c>
      <c r="H23" s="10">
        <f>IF(B23="","",F23-G23)</f>
        <v/>
      </c>
      <c r="I23" s="18" t="inlineStr">
        <is>
          <t>Bureau ONG Lumière</t>
        </is>
      </c>
      <c r="J23" s="18" t="inlineStr">
        <is>
          <t>Crédit</t>
        </is>
      </c>
      <c r="K23" s="21">
        <f>IF(A23="","",YEAR(A23)*100+MONTH(A23))</f>
        <v/>
      </c>
    </row>
    <row r="24">
      <c r="A24" s="20" t="n">
        <v>46337</v>
      </c>
      <c r="B24" s="18" t="inlineStr">
        <is>
          <t>CRED</t>
        </is>
      </c>
      <c r="C24" s="21">
        <f>IF(B24="","",IFERROR(VLOOKUP(B24,Produits!$A$5:$E$64,2,FALSE),"Code inconnu"))</f>
        <v/>
      </c>
      <c r="D24" s="18" t="n">
        <v>10</v>
      </c>
      <c r="E24" s="10">
        <f>IF(B24="","",IFERROR(VLOOKUP(B24,Produits!$A$5:$E$64,5,FALSE),0))</f>
        <v/>
      </c>
      <c r="F24" s="10">
        <f>IF(B24="","",D24*E24)</f>
        <v/>
      </c>
      <c r="G24" s="10">
        <f>IF(B24="","",D24*IFERROR(VLOOKUP(B24,Produits!$A$5:$E$64,4,FALSE),0))</f>
        <v/>
      </c>
      <c r="H24" s="10">
        <f>IF(B24="","",F24-G24)</f>
        <v/>
      </c>
      <c r="I24" s="18" t="inlineStr"/>
      <c r="J24" s="18" t="inlineStr">
        <is>
          <t>Moov Money</t>
        </is>
      </c>
      <c r="K24" s="21">
        <f>IF(A24="","",YEAR(A24)*100+MONTH(A24))</f>
        <v/>
      </c>
    </row>
    <row r="25">
      <c r="A25" s="20" t="n"/>
      <c r="B25" s="18" t="n"/>
      <c r="C25" s="21">
        <f>IF(B25="","",IFERROR(VLOOKUP(B25,Produits!$A$5:$E$64,2,FALSE),"Code inconnu"))</f>
        <v/>
      </c>
      <c r="D25" s="18" t="n"/>
      <c r="E25" s="10">
        <f>IF(B25="","",IFERROR(VLOOKUP(B25,Produits!$A$5:$E$64,5,FALSE),0))</f>
        <v/>
      </c>
      <c r="F25" s="10">
        <f>IF(B25="","",D25*E25)</f>
        <v/>
      </c>
      <c r="G25" s="10">
        <f>IF(B25="","",D25*IFERROR(VLOOKUP(B25,Produits!$A$5:$E$64,4,FALSE),0))</f>
        <v/>
      </c>
      <c r="H25" s="10">
        <f>IF(B25="","",F25-G25)</f>
        <v/>
      </c>
      <c r="I25" s="18" t="n"/>
      <c r="J25" s="18" t="n"/>
      <c r="K25" s="21">
        <f>IF(A25="","",YEAR(A25)*100+MONTH(A25))</f>
        <v/>
      </c>
    </row>
    <row r="26">
      <c r="A26" s="20" t="n"/>
      <c r="B26" s="18" t="n"/>
      <c r="C26" s="21">
        <f>IF(B26="","",IFERROR(VLOOKUP(B26,Produits!$A$5:$E$64,2,FALSE),"Code inconnu"))</f>
        <v/>
      </c>
      <c r="D26" s="18" t="n"/>
      <c r="E26" s="10">
        <f>IF(B26="","",IFERROR(VLOOKUP(B26,Produits!$A$5:$E$64,5,FALSE),0))</f>
        <v/>
      </c>
      <c r="F26" s="10">
        <f>IF(B26="","",D26*E26)</f>
        <v/>
      </c>
      <c r="G26" s="10">
        <f>IF(B26="","",D26*IFERROR(VLOOKUP(B26,Produits!$A$5:$E$64,4,FALSE),0))</f>
        <v/>
      </c>
      <c r="H26" s="10">
        <f>IF(B26="","",F26-G26)</f>
        <v/>
      </c>
      <c r="I26" s="18" t="n"/>
      <c r="J26" s="18" t="n"/>
      <c r="K26" s="21">
        <f>IF(A26="","",YEAR(A26)*100+MONTH(A26))</f>
        <v/>
      </c>
    </row>
    <row r="27">
      <c r="A27" s="20" t="n"/>
      <c r="B27" s="18" t="n"/>
      <c r="C27" s="21">
        <f>IF(B27="","",IFERROR(VLOOKUP(B27,Produits!$A$5:$E$64,2,FALSE),"Code inconnu"))</f>
        <v/>
      </c>
      <c r="D27" s="18" t="n"/>
      <c r="E27" s="10">
        <f>IF(B27="","",IFERROR(VLOOKUP(B27,Produits!$A$5:$E$64,5,FALSE),0))</f>
        <v/>
      </c>
      <c r="F27" s="10">
        <f>IF(B27="","",D27*E27)</f>
        <v/>
      </c>
      <c r="G27" s="10">
        <f>IF(B27="","",D27*IFERROR(VLOOKUP(B27,Produits!$A$5:$E$64,4,FALSE),0))</f>
        <v/>
      </c>
      <c r="H27" s="10">
        <f>IF(B27="","",F27-G27)</f>
        <v/>
      </c>
      <c r="I27" s="18" t="n"/>
      <c r="J27" s="18" t="n"/>
      <c r="K27" s="21">
        <f>IF(A27="","",YEAR(A27)*100+MONTH(A27))</f>
        <v/>
      </c>
    </row>
    <row r="28">
      <c r="A28" s="20" t="n"/>
      <c r="B28" s="18" t="n"/>
      <c r="C28" s="21">
        <f>IF(B28="","",IFERROR(VLOOKUP(B28,Produits!$A$5:$E$64,2,FALSE),"Code inconnu"))</f>
        <v/>
      </c>
      <c r="D28" s="18" t="n"/>
      <c r="E28" s="10">
        <f>IF(B28="","",IFERROR(VLOOKUP(B28,Produits!$A$5:$E$64,5,FALSE),0))</f>
        <v/>
      </c>
      <c r="F28" s="10">
        <f>IF(B28="","",D28*E28)</f>
        <v/>
      </c>
      <c r="G28" s="10">
        <f>IF(B28="","",D28*IFERROR(VLOOKUP(B28,Produits!$A$5:$E$64,4,FALSE),0))</f>
        <v/>
      </c>
      <c r="H28" s="10">
        <f>IF(B28="","",F28-G28)</f>
        <v/>
      </c>
      <c r="I28" s="18" t="n"/>
      <c r="J28" s="18" t="n"/>
      <c r="K28" s="21">
        <f>IF(A28="","",YEAR(A28)*100+MONTH(A28))</f>
        <v/>
      </c>
    </row>
    <row r="29">
      <c r="A29" s="20" t="n"/>
      <c r="B29" s="18" t="n"/>
      <c r="C29" s="21">
        <f>IF(B29="","",IFERROR(VLOOKUP(B29,Produits!$A$5:$E$64,2,FALSE),"Code inconnu"))</f>
        <v/>
      </c>
      <c r="D29" s="18" t="n"/>
      <c r="E29" s="10">
        <f>IF(B29="","",IFERROR(VLOOKUP(B29,Produits!$A$5:$E$64,5,FALSE),0))</f>
        <v/>
      </c>
      <c r="F29" s="10">
        <f>IF(B29="","",D29*E29)</f>
        <v/>
      </c>
      <c r="G29" s="10">
        <f>IF(B29="","",D29*IFERROR(VLOOKUP(B29,Produits!$A$5:$E$64,4,FALSE),0))</f>
        <v/>
      </c>
      <c r="H29" s="10">
        <f>IF(B29="","",F29-G29)</f>
        <v/>
      </c>
      <c r="I29" s="18" t="n"/>
      <c r="J29" s="18" t="n"/>
      <c r="K29" s="21">
        <f>IF(A29="","",YEAR(A29)*100+MONTH(A29))</f>
        <v/>
      </c>
    </row>
    <row r="30">
      <c r="A30" s="20" t="n"/>
      <c r="B30" s="18" t="n"/>
      <c r="C30" s="21">
        <f>IF(B30="","",IFERROR(VLOOKUP(B30,Produits!$A$5:$E$64,2,FALSE),"Code inconnu"))</f>
        <v/>
      </c>
      <c r="D30" s="18" t="n"/>
      <c r="E30" s="10">
        <f>IF(B30="","",IFERROR(VLOOKUP(B30,Produits!$A$5:$E$64,5,FALSE),0))</f>
        <v/>
      </c>
      <c r="F30" s="10">
        <f>IF(B30="","",D30*E30)</f>
        <v/>
      </c>
      <c r="G30" s="10">
        <f>IF(B30="","",D30*IFERROR(VLOOKUP(B30,Produits!$A$5:$E$64,4,FALSE),0))</f>
        <v/>
      </c>
      <c r="H30" s="10">
        <f>IF(B30="","",F30-G30)</f>
        <v/>
      </c>
      <c r="I30" s="18" t="n"/>
      <c r="J30" s="18" t="n"/>
      <c r="K30" s="21">
        <f>IF(A30="","",YEAR(A30)*100+MONTH(A30))</f>
        <v/>
      </c>
    </row>
    <row r="31">
      <c r="A31" s="20" t="n"/>
      <c r="B31" s="18" t="n"/>
      <c r="C31" s="21">
        <f>IF(B31="","",IFERROR(VLOOKUP(B31,Produits!$A$5:$E$64,2,FALSE),"Code inconnu"))</f>
        <v/>
      </c>
      <c r="D31" s="18" t="n"/>
      <c r="E31" s="10">
        <f>IF(B31="","",IFERROR(VLOOKUP(B31,Produits!$A$5:$E$64,5,FALSE),0))</f>
        <v/>
      </c>
      <c r="F31" s="10">
        <f>IF(B31="","",D31*E31)</f>
        <v/>
      </c>
      <c r="G31" s="10">
        <f>IF(B31="","",D31*IFERROR(VLOOKUP(B31,Produits!$A$5:$E$64,4,FALSE),0))</f>
        <v/>
      </c>
      <c r="H31" s="10">
        <f>IF(B31="","",F31-G31)</f>
        <v/>
      </c>
      <c r="I31" s="18" t="n"/>
      <c r="J31" s="18" t="n"/>
      <c r="K31" s="21">
        <f>IF(A31="","",YEAR(A31)*100+MONTH(A31))</f>
        <v/>
      </c>
    </row>
    <row r="32">
      <c r="A32" s="20" t="n"/>
      <c r="B32" s="18" t="n"/>
      <c r="C32" s="21">
        <f>IF(B32="","",IFERROR(VLOOKUP(B32,Produits!$A$5:$E$64,2,FALSE),"Code inconnu"))</f>
        <v/>
      </c>
      <c r="D32" s="18" t="n"/>
      <c r="E32" s="10">
        <f>IF(B32="","",IFERROR(VLOOKUP(B32,Produits!$A$5:$E$64,5,FALSE),0))</f>
        <v/>
      </c>
      <c r="F32" s="10">
        <f>IF(B32="","",D32*E32)</f>
        <v/>
      </c>
      <c r="G32" s="10">
        <f>IF(B32="","",D32*IFERROR(VLOOKUP(B32,Produits!$A$5:$E$64,4,FALSE),0))</f>
        <v/>
      </c>
      <c r="H32" s="10">
        <f>IF(B32="","",F32-G32)</f>
        <v/>
      </c>
      <c r="I32" s="18" t="n"/>
      <c r="J32" s="18" t="n"/>
      <c r="K32" s="21">
        <f>IF(A32="","",YEAR(A32)*100+MONTH(A32))</f>
        <v/>
      </c>
    </row>
    <row r="33">
      <c r="A33" s="20" t="n"/>
      <c r="B33" s="18" t="n"/>
      <c r="C33" s="21">
        <f>IF(B33="","",IFERROR(VLOOKUP(B33,Produits!$A$5:$E$64,2,FALSE),"Code inconnu"))</f>
        <v/>
      </c>
      <c r="D33" s="18" t="n"/>
      <c r="E33" s="10">
        <f>IF(B33="","",IFERROR(VLOOKUP(B33,Produits!$A$5:$E$64,5,FALSE),0))</f>
        <v/>
      </c>
      <c r="F33" s="10">
        <f>IF(B33="","",D33*E33)</f>
        <v/>
      </c>
      <c r="G33" s="10">
        <f>IF(B33="","",D33*IFERROR(VLOOKUP(B33,Produits!$A$5:$E$64,4,FALSE),0))</f>
        <v/>
      </c>
      <c r="H33" s="10">
        <f>IF(B33="","",F33-G33)</f>
        <v/>
      </c>
      <c r="I33" s="18" t="n"/>
      <c r="J33" s="18" t="n"/>
      <c r="K33" s="21">
        <f>IF(A33="","",YEAR(A33)*100+MONTH(A33))</f>
        <v/>
      </c>
    </row>
    <row r="34">
      <c r="A34" s="20" t="n"/>
      <c r="B34" s="18" t="n"/>
      <c r="C34" s="21">
        <f>IF(B34="","",IFERROR(VLOOKUP(B34,Produits!$A$5:$E$64,2,FALSE),"Code inconnu"))</f>
        <v/>
      </c>
      <c r="D34" s="18" t="n"/>
      <c r="E34" s="10">
        <f>IF(B34="","",IFERROR(VLOOKUP(B34,Produits!$A$5:$E$64,5,FALSE),0))</f>
        <v/>
      </c>
      <c r="F34" s="10">
        <f>IF(B34="","",D34*E34)</f>
        <v/>
      </c>
      <c r="G34" s="10">
        <f>IF(B34="","",D34*IFERROR(VLOOKUP(B34,Produits!$A$5:$E$64,4,FALSE),0))</f>
        <v/>
      </c>
      <c r="H34" s="10">
        <f>IF(B34="","",F34-G34)</f>
        <v/>
      </c>
      <c r="I34" s="18" t="n"/>
      <c r="J34" s="18" t="n"/>
      <c r="K34" s="21">
        <f>IF(A34="","",YEAR(A34)*100+MONTH(A34))</f>
        <v/>
      </c>
    </row>
    <row r="35">
      <c r="A35" s="20" t="n"/>
      <c r="B35" s="18" t="n"/>
      <c r="C35" s="21">
        <f>IF(B35="","",IFERROR(VLOOKUP(B35,Produits!$A$5:$E$64,2,FALSE),"Code inconnu"))</f>
        <v/>
      </c>
      <c r="D35" s="18" t="n"/>
      <c r="E35" s="10">
        <f>IF(B35="","",IFERROR(VLOOKUP(B35,Produits!$A$5:$E$64,5,FALSE),0))</f>
        <v/>
      </c>
      <c r="F35" s="10">
        <f>IF(B35="","",D35*E35)</f>
        <v/>
      </c>
      <c r="G35" s="10">
        <f>IF(B35="","",D35*IFERROR(VLOOKUP(B35,Produits!$A$5:$E$64,4,FALSE),0))</f>
        <v/>
      </c>
      <c r="H35" s="10">
        <f>IF(B35="","",F35-G35)</f>
        <v/>
      </c>
      <c r="I35" s="18" t="n"/>
      <c r="J35" s="18" t="n"/>
      <c r="K35" s="21">
        <f>IF(A35="","",YEAR(A35)*100+MONTH(A35))</f>
        <v/>
      </c>
    </row>
    <row r="36">
      <c r="A36" s="20" t="n"/>
      <c r="B36" s="18" t="n"/>
      <c r="C36" s="21">
        <f>IF(B36="","",IFERROR(VLOOKUP(B36,Produits!$A$5:$E$64,2,FALSE),"Code inconnu"))</f>
        <v/>
      </c>
      <c r="D36" s="18" t="n"/>
      <c r="E36" s="10">
        <f>IF(B36="","",IFERROR(VLOOKUP(B36,Produits!$A$5:$E$64,5,FALSE),0))</f>
        <v/>
      </c>
      <c r="F36" s="10">
        <f>IF(B36="","",D36*E36)</f>
        <v/>
      </c>
      <c r="G36" s="10">
        <f>IF(B36="","",D36*IFERROR(VLOOKUP(B36,Produits!$A$5:$E$64,4,FALSE),0))</f>
        <v/>
      </c>
      <c r="H36" s="10">
        <f>IF(B36="","",F36-G36)</f>
        <v/>
      </c>
      <c r="I36" s="18" t="n"/>
      <c r="J36" s="18" t="n"/>
      <c r="K36" s="21">
        <f>IF(A36="","",YEAR(A36)*100+MONTH(A36))</f>
        <v/>
      </c>
    </row>
    <row r="37">
      <c r="A37" s="20" t="n"/>
      <c r="B37" s="18" t="n"/>
      <c r="C37" s="21">
        <f>IF(B37="","",IFERROR(VLOOKUP(B37,Produits!$A$5:$E$64,2,FALSE),"Code inconnu"))</f>
        <v/>
      </c>
      <c r="D37" s="18" t="n"/>
      <c r="E37" s="10">
        <f>IF(B37="","",IFERROR(VLOOKUP(B37,Produits!$A$5:$E$64,5,FALSE),0))</f>
        <v/>
      </c>
      <c r="F37" s="10">
        <f>IF(B37="","",D37*E37)</f>
        <v/>
      </c>
      <c r="G37" s="10">
        <f>IF(B37="","",D37*IFERROR(VLOOKUP(B37,Produits!$A$5:$E$64,4,FALSE),0))</f>
        <v/>
      </c>
      <c r="H37" s="10">
        <f>IF(B37="","",F37-G37)</f>
        <v/>
      </c>
      <c r="I37" s="18" t="n"/>
      <c r="J37" s="18" t="n"/>
      <c r="K37" s="21">
        <f>IF(A37="","",YEAR(A37)*100+MONTH(A37))</f>
        <v/>
      </c>
    </row>
    <row r="38">
      <c r="A38" s="20" t="n"/>
      <c r="B38" s="18" t="n"/>
      <c r="C38" s="21">
        <f>IF(B38="","",IFERROR(VLOOKUP(B38,Produits!$A$5:$E$64,2,FALSE),"Code inconnu"))</f>
        <v/>
      </c>
      <c r="D38" s="18" t="n"/>
      <c r="E38" s="10">
        <f>IF(B38="","",IFERROR(VLOOKUP(B38,Produits!$A$5:$E$64,5,FALSE),0))</f>
        <v/>
      </c>
      <c r="F38" s="10">
        <f>IF(B38="","",D38*E38)</f>
        <v/>
      </c>
      <c r="G38" s="10">
        <f>IF(B38="","",D38*IFERROR(VLOOKUP(B38,Produits!$A$5:$E$64,4,FALSE),0))</f>
        <v/>
      </c>
      <c r="H38" s="10">
        <f>IF(B38="","",F38-G38)</f>
        <v/>
      </c>
      <c r="I38" s="18" t="n"/>
      <c r="J38" s="18" t="n"/>
      <c r="K38" s="21">
        <f>IF(A38="","",YEAR(A38)*100+MONTH(A38))</f>
        <v/>
      </c>
    </row>
    <row r="39">
      <c r="A39" s="20" t="n"/>
      <c r="B39" s="18" t="n"/>
      <c r="C39" s="21">
        <f>IF(B39="","",IFERROR(VLOOKUP(B39,Produits!$A$5:$E$64,2,FALSE),"Code inconnu"))</f>
        <v/>
      </c>
      <c r="D39" s="18" t="n"/>
      <c r="E39" s="10">
        <f>IF(B39="","",IFERROR(VLOOKUP(B39,Produits!$A$5:$E$64,5,FALSE),0))</f>
        <v/>
      </c>
      <c r="F39" s="10">
        <f>IF(B39="","",D39*E39)</f>
        <v/>
      </c>
      <c r="G39" s="10">
        <f>IF(B39="","",D39*IFERROR(VLOOKUP(B39,Produits!$A$5:$E$64,4,FALSE),0))</f>
        <v/>
      </c>
      <c r="H39" s="10">
        <f>IF(B39="","",F39-G39)</f>
        <v/>
      </c>
      <c r="I39" s="18" t="n"/>
      <c r="J39" s="18" t="n"/>
      <c r="K39" s="21">
        <f>IF(A39="","",YEAR(A39)*100+MONTH(A39))</f>
        <v/>
      </c>
    </row>
    <row r="40">
      <c r="A40" s="20" t="n"/>
      <c r="B40" s="18" t="n"/>
      <c r="C40" s="21">
        <f>IF(B40="","",IFERROR(VLOOKUP(B40,Produits!$A$5:$E$64,2,FALSE),"Code inconnu"))</f>
        <v/>
      </c>
      <c r="D40" s="18" t="n"/>
      <c r="E40" s="10">
        <f>IF(B40="","",IFERROR(VLOOKUP(B40,Produits!$A$5:$E$64,5,FALSE),0))</f>
        <v/>
      </c>
      <c r="F40" s="10">
        <f>IF(B40="","",D40*E40)</f>
        <v/>
      </c>
      <c r="G40" s="10">
        <f>IF(B40="","",D40*IFERROR(VLOOKUP(B40,Produits!$A$5:$E$64,4,FALSE),0))</f>
        <v/>
      </c>
      <c r="H40" s="10">
        <f>IF(B40="","",F40-G40)</f>
        <v/>
      </c>
      <c r="I40" s="18" t="n"/>
      <c r="J40" s="18" t="n"/>
      <c r="K40" s="21">
        <f>IF(A40="","",YEAR(A40)*100+MONTH(A40))</f>
        <v/>
      </c>
    </row>
    <row r="41">
      <c r="A41" s="20" t="n"/>
      <c r="B41" s="18" t="n"/>
      <c r="C41" s="21">
        <f>IF(B41="","",IFERROR(VLOOKUP(B41,Produits!$A$5:$E$64,2,FALSE),"Code inconnu"))</f>
        <v/>
      </c>
      <c r="D41" s="18" t="n"/>
      <c r="E41" s="10">
        <f>IF(B41="","",IFERROR(VLOOKUP(B41,Produits!$A$5:$E$64,5,FALSE),0))</f>
        <v/>
      </c>
      <c r="F41" s="10">
        <f>IF(B41="","",D41*E41)</f>
        <v/>
      </c>
      <c r="G41" s="10">
        <f>IF(B41="","",D41*IFERROR(VLOOKUP(B41,Produits!$A$5:$E$64,4,FALSE),0))</f>
        <v/>
      </c>
      <c r="H41" s="10">
        <f>IF(B41="","",F41-G41)</f>
        <v/>
      </c>
      <c r="I41" s="18" t="n"/>
      <c r="J41" s="18" t="n"/>
      <c r="K41" s="21">
        <f>IF(A41="","",YEAR(A41)*100+MONTH(A41))</f>
        <v/>
      </c>
    </row>
    <row r="42">
      <c r="A42" s="20" t="n"/>
      <c r="B42" s="18" t="n"/>
      <c r="C42" s="21">
        <f>IF(B42="","",IFERROR(VLOOKUP(B42,Produits!$A$5:$E$64,2,FALSE),"Code inconnu"))</f>
        <v/>
      </c>
      <c r="D42" s="18" t="n"/>
      <c r="E42" s="10">
        <f>IF(B42="","",IFERROR(VLOOKUP(B42,Produits!$A$5:$E$64,5,FALSE),0))</f>
        <v/>
      </c>
      <c r="F42" s="10">
        <f>IF(B42="","",D42*E42)</f>
        <v/>
      </c>
      <c r="G42" s="10">
        <f>IF(B42="","",D42*IFERROR(VLOOKUP(B42,Produits!$A$5:$E$64,4,FALSE),0))</f>
        <v/>
      </c>
      <c r="H42" s="10">
        <f>IF(B42="","",F42-G42)</f>
        <v/>
      </c>
      <c r="I42" s="18" t="n"/>
      <c r="J42" s="18" t="n"/>
      <c r="K42" s="21">
        <f>IF(A42="","",YEAR(A42)*100+MONTH(A42))</f>
        <v/>
      </c>
    </row>
    <row r="43">
      <c r="A43" s="20" t="n"/>
      <c r="B43" s="18" t="n"/>
      <c r="C43" s="21">
        <f>IF(B43="","",IFERROR(VLOOKUP(B43,Produits!$A$5:$E$64,2,FALSE),"Code inconnu"))</f>
        <v/>
      </c>
      <c r="D43" s="18" t="n"/>
      <c r="E43" s="10">
        <f>IF(B43="","",IFERROR(VLOOKUP(B43,Produits!$A$5:$E$64,5,FALSE),0))</f>
        <v/>
      </c>
      <c r="F43" s="10">
        <f>IF(B43="","",D43*E43)</f>
        <v/>
      </c>
      <c r="G43" s="10">
        <f>IF(B43="","",D43*IFERROR(VLOOKUP(B43,Produits!$A$5:$E$64,4,FALSE),0))</f>
        <v/>
      </c>
      <c r="H43" s="10">
        <f>IF(B43="","",F43-G43)</f>
        <v/>
      </c>
      <c r="I43" s="18" t="n"/>
      <c r="J43" s="18" t="n"/>
      <c r="K43" s="21">
        <f>IF(A43="","",YEAR(A43)*100+MONTH(A43))</f>
        <v/>
      </c>
    </row>
    <row r="44">
      <c r="A44" s="20" t="n"/>
      <c r="B44" s="18" t="n"/>
      <c r="C44" s="21">
        <f>IF(B44="","",IFERROR(VLOOKUP(B44,Produits!$A$5:$E$64,2,FALSE),"Code inconnu"))</f>
        <v/>
      </c>
      <c r="D44" s="18" t="n"/>
      <c r="E44" s="10">
        <f>IF(B44="","",IFERROR(VLOOKUP(B44,Produits!$A$5:$E$64,5,FALSE),0))</f>
        <v/>
      </c>
      <c r="F44" s="10">
        <f>IF(B44="","",D44*E44)</f>
        <v/>
      </c>
      <c r="G44" s="10">
        <f>IF(B44="","",D44*IFERROR(VLOOKUP(B44,Produits!$A$5:$E$64,4,FALSE),0))</f>
        <v/>
      </c>
      <c r="H44" s="10">
        <f>IF(B44="","",F44-G44)</f>
        <v/>
      </c>
      <c r="I44" s="18" t="n"/>
      <c r="J44" s="18" t="n"/>
      <c r="K44" s="21">
        <f>IF(A44="","",YEAR(A44)*100+MONTH(A44))</f>
        <v/>
      </c>
    </row>
    <row r="45">
      <c r="A45" s="20" t="n"/>
      <c r="B45" s="18" t="n"/>
      <c r="C45" s="21">
        <f>IF(B45="","",IFERROR(VLOOKUP(B45,Produits!$A$5:$E$64,2,FALSE),"Code inconnu"))</f>
        <v/>
      </c>
      <c r="D45" s="18" t="n"/>
      <c r="E45" s="10">
        <f>IF(B45="","",IFERROR(VLOOKUP(B45,Produits!$A$5:$E$64,5,FALSE),0))</f>
        <v/>
      </c>
      <c r="F45" s="10">
        <f>IF(B45="","",D45*E45)</f>
        <v/>
      </c>
      <c r="G45" s="10">
        <f>IF(B45="","",D45*IFERROR(VLOOKUP(B45,Produits!$A$5:$E$64,4,FALSE),0))</f>
        <v/>
      </c>
      <c r="H45" s="10">
        <f>IF(B45="","",F45-G45)</f>
        <v/>
      </c>
      <c r="I45" s="18" t="n"/>
      <c r="J45" s="18" t="n"/>
      <c r="K45" s="21">
        <f>IF(A45="","",YEAR(A45)*100+MONTH(A45))</f>
        <v/>
      </c>
    </row>
    <row r="46">
      <c r="A46" s="20" t="n"/>
      <c r="B46" s="18" t="n"/>
      <c r="C46" s="21">
        <f>IF(B46="","",IFERROR(VLOOKUP(B46,Produits!$A$5:$E$64,2,FALSE),"Code inconnu"))</f>
        <v/>
      </c>
      <c r="D46" s="18" t="n"/>
      <c r="E46" s="10">
        <f>IF(B46="","",IFERROR(VLOOKUP(B46,Produits!$A$5:$E$64,5,FALSE),0))</f>
        <v/>
      </c>
      <c r="F46" s="10">
        <f>IF(B46="","",D46*E46)</f>
        <v/>
      </c>
      <c r="G46" s="10">
        <f>IF(B46="","",D46*IFERROR(VLOOKUP(B46,Produits!$A$5:$E$64,4,FALSE),0))</f>
        <v/>
      </c>
      <c r="H46" s="10">
        <f>IF(B46="","",F46-G46)</f>
        <v/>
      </c>
      <c r="I46" s="18" t="n"/>
      <c r="J46" s="18" t="n"/>
      <c r="K46" s="21">
        <f>IF(A46="","",YEAR(A46)*100+MONTH(A46))</f>
        <v/>
      </c>
    </row>
    <row r="47">
      <c r="A47" s="20" t="n"/>
      <c r="B47" s="18" t="n"/>
      <c r="C47" s="21">
        <f>IF(B47="","",IFERROR(VLOOKUP(B47,Produits!$A$5:$E$64,2,FALSE),"Code inconnu"))</f>
        <v/>
      </c>
      <c r="D47" s="18" t="n"/>
      <c r="E47" s="10">
        <f>IF(B47="","",IFERROR(VLOOKUP(B47,Produits!$A$5:$E$64,5,FALSE),0))</f>
        <v/>
      </c>
      <c r="F47" s="10">
        <f>IF(B47="","",D47*E47)</f>
        <v/>
      </c>
      <c r="G47" s="10">
        <f>IF(B47="","",D47*IFERROR(VLOOKUP(B47,Produits!$A$5:$E$64,4,FALSE),0))</f>
        <v/>
      </c>
      <c r="H47" s="10">
        <f>IF(B47="","",F47-G47)</f>
        <v/>
      </c>
      <c r="I47" s="18" t="n"/>
      <c r="J47" s="18" t="n"/>
      <c r="K47" s="21">
        <f>IF(A47="","",YEAR(A47)*100+MONTH(A47))</f>
        <v/>
      </c>
    </row>
    <row r="48">
      <c r="A48" s="20" t="n"/>
      <c r="B48" s="18" t="n"/>
      <c r="C48" s="21">
        <f>IF(B48="","",IFERROR(VLOOKUP(B48,Produits!$A$5:$E$64,2,FALSE),"Code inconnu"))</f>
        <v/>
      </c>
      <c r="D48" s="18" t="n"/>
      <c r="E48" s="10">
        <f>IF(B48="","",IFERROR(VLOOKUP(B48,Produits!$A$5:$E$64,5,FALSE),0))</f>
        <v/>
      </c>
      <c r="F48" s="10">
        <f>IF(B48="","",D48*E48)</f>
        <v/>
      </c>
      <c r="G48" s="10">
        <f>IF(B48="","",D48*IFERROR(VLOOKUP(B48,Produits!$A$5:$E$64,4,FALSE),0))</f>
        <v/>
      </c>
      <c r="H48" s="10">
        <f>IF(B48="","",F48-G48)</f>
        <v/>
      </c>
      <c r="I48" s="18" t="n"/>
      <c r="J48" s="18" t="n"/>
      <c r="K48" s="21">
        <f>IF(A48="","",YEAR(A48)*100+MONTH(A48))</f>
        <v/>
      </c>
    </row>
    <row r="49">
      <c r="A49" s="20" t="n"/>
      <c r="B49" s="18" t="n"/>
      <c r="C49" s="21">
        <f>IF(B49="","",IFERROR(VLOOKUP(B49,Produits!$A$5:$E$64,2,FALSE),"Code inconnu"))</f>
        <v/>
      </c>
      <c r="D49" s="18" t="n"/>
      <c r="E49" s="10">
        <f>IF(B49="","",IFERROR(VLOOKUP(B49,Produits!$A$5:$E$64,5,FALSE),0))</f>
        <v/>
      </c>
      <c r="F49" s="10">
        <f>IF(B49="","",D49*E49)</f>
        <v/>
      </c>
      <c r="G49" s="10">
        <f>IF(B49="","",D49*IFERROR(VLOOKUP(B49,Produits!$A$5:$E$64,4,FALSE),0))</f>
        <v/>
      </c>
      <c r="H49" s="10">
        <f>IF(B49="","",F49-G49)</f>
        <v/>
      </c>
      <c r="I49" s="18" t="n"/>
      <c r="J49" s="18" t="n"/>
      <c r="K49" s="21">
        <f>IF(A49="","",YEAR(A49)*100+MONTH(A49))</f>
        <v/>
      </c>
    </row>
    <row r="50">
      <c r="A50" s="20" t="n"/>
      <c r="B50" s="18" t="n"/>
      <c r="C50" s="21">
        <f>IF(B50="","",IFERROR(VLOOKUP(B50,Produits!$A$5:$E$64,2,FALSE),"Code inconnu"))</f>
        <v/>
      </c>
      <c r="D50" s="18" t="n"/>
      <c r="E50" s="10">
        <f>IF(B50="","",IFERROR(VLOOKUP(B50,Produits!$A$5:$E$64,5,FALSE),0))</f>
        <v/>
      </c>
      <c r="F50" s="10">
        <f>IF(B50="","",D50*E50)</f>
        <v/>
      </c>
      <c r="G50" s="10">
        <f>IF(B50="","",D50*IFERROR(VLOOKUP(B50,Produits!$A$5:$E$64,4,FALSE),0))</f>
        <v/>
      </c>
      <c r="H50" s="10">
        <f>IF(B50="","",F50-G50)</f>
        <v/>
      </c>
      <c r="I50" s="18" t="n"/>
      <c r="J50" s="18" t="n"/>
      <c r="K50" s="21">
        <f>IF(A50="","",YEAR(A50)*100+MONTH(A50))</f>
        <v/>
      </c>
    </row>
    <row r="51">
      <c r="A51" s="20" t="n"/>
      <c r="B51" s="18" t="n"/>
      <c r="C51" s="21">
        <f>IF(B51="","",IFERROR(VLOOKUP(B51,Produits!$A$5:$E$64,2,FALSE),"Code inconnu"))</f>
        <v/>
      </c>
      <c r="D51" s="18" t="n"/>
      <c r="E51" s="10">
        <f>IF(B51="","",IFERROR(VLOOKUP(B51,Produits!$A$5:$E$64,5,FALSE),0))</f>
        <v/>
      </c>
      <c r="F51" s="10">
        <f>IF(B51="","",D51*E51)</f>
        <v/>
      </c>
      <c r="G51" s="10">
        <f>IF(B51="","",D51*IFERROR(VLOOKUP(B51,Produits!$A$5:$E$64,4,FALSE),0))</f>
        <v/>
      </c>
      <c r="H51" s="10">
        <f>IF(B51="","",F51-G51)</f>
        <v/>
      </c>
      <c r="I51" s="18" t="n"/>
      <c r="J51" s="18" t="n"/>
      <c r="K51" s="21">
        <f>IF(A51="","",YEAR(A51)*100+MONTH(A51))</f>
        <v/>
      </c>
    </row>
    <row r="52">
      <c r="A52" s="20" t="n"/>
      <c r="B52" s="18" t="n"/>
      <c r="C52" s="21">
        <f>IF(B52="","",IFERROR(VLOOKUP(B52,Produits!$A$5:$E$64,2,FALSE),"Code inconnu"))</f>
        <v/>
      </c>
      <c r="D52" s="18" t="n"/>
      <c r="E52" s="10">
        <f>IF(B52="","",IFERROR(VLOOKUP(B52,Produits!$A$5:$E$64,5,FALSE),0))</f>
        <v/>
      </c>
      <c r="F52" s="10">
        <f>IF(B52="","",D52*E52)</f>
        <v/>
      </c>
      <c r="G52" s="10">
        <f>IF(B52="","",D52*IFERROR(VLOOKUP(B52,Produits!$A$5:$E$64,4,FALSE),0))</f>
        <v/>
      </c>
      <c r="H52" s="10">
        <f>IF(B52="","",F52-G52)</f>
        <v/>
      </c>
      <c r="I52" s="18" t="n"/>
      <c r="J52" s="18" t="n"/>
      <c r="K52" s="21">
        <f>IF(A52="","",YEAR(A52)*100+MONTH(A52))</f>
        <v/>
      </c>
    </row>
    <row r="53">
      <c r="A53" s="20" t="n"/>
      <c r="B53" s="18" t="n"/>
      <c r="C53" s="21">
        <f>IF(B53="","",IFERROR(VLOOKUP(B53,Produits!$A$5:$E$64,2,FALSE),"Code inconnu"))</f>
        <v/>
      </c>
      <c r="D53" s="18" t="n"/>
      <c r="E53" s="10">
        <f>IF(B53="","",IFERROR(VLOOKUP(B53,Produits!$A$5:$E$64,5,FALSE),0))</f>
        <v/>
      </c>
      <c r="F53" s="10">
        <f>IF(B53="","",D53*E53)</f>
        <v/>
      </c>
      <c r="G53" s="10">
        <f>IF(B53="","",D53*IFERROR(VLOOKUP(B53,Produits!$A$5:$E$64,4,FALSE),0))</f>
        <v/>
      </c>
      <c r="H53" s="10">
        <f>IF(B53="","",F53-G53)</f>
        <v/>
      </c>
      <c r="I53" s="18" t="n"/>
      <c r="J53" s="18" t="n"/>
      <c r="K53" s="21">
        <f>IF(A53="","",YEAR(A53)*100+MONTH(A53))</f>
        <v/>
      </c>
    </row>
    <row r="54">
      <c r="A54" s="20" t="n"/>
      <c r="B54" s="18" t="n"/>
      <c r="C54" s="21">
        <f>IF(B54="","",IFERROR(VLOOKUP(B54,Produits!$A$5:$E$64,2,FALSE),"Code inconnu"))</f>
        <v/>
      </c>
      <c r="D54" s="18" t="n"/>
      <c r="E54" s="10">
        <f>IF(B54="","",IFERROR(VLOOKUP(B54,Produits!$A$5:$E$64,5,FALSE),0))</f>
        <v/>
      </c>
      <c r="F54" s="10">
        <f>IF(B54="","",D54*E54)</f>
        <v/>
      </c>
      <c r="G54" s="10">
        <f>IF(B54="","",D54*IFERROR(VLOOKUP(B54,Produits!$A$5:$E$64,4,FALSE),0))</f>
        <v/>
      </c>
      <c r="H54" s="10">
        <f>IF(B54="","",F54-G54)</f>
        <v/>
      </c>
      <c r="I54" s="18" t="n"/>
      <c r="J54" s="18" t="n"/>
      <c r="K54" s="21">
        <f>IF(A54="","",YEAR(A54)*100+MONTH(A54))</f>
        <v/>
      </c>
    </row>
    <row r="55">
      <c r="A55" s="20" t="n"/>
      <c r="B55" s="18" t="n"/>
      <c r="C55" s="21">
        <f>IF(B55="","",IFERROR(VLOOKUP(B55,Produits!$A$5:$E$64,2,FALSE),"Code inconnu"))</f>
        <v/>
      </c>
      <c r="D55" s="18" t="n"/>
      <c r="E55" s="10">
        <f>IF(B55="","",IFERROR(VLOOKUP(B55,Produits!$A$5:$E$64,5,FALSE),0))</f>
        <v/>
      </c>
      <c r="F55" s="10">
        <f>IF(B55="","",D55*E55)</f>
        <v/>
      </c>
      <c r="G55" s="10">
        <f>IF(B55="","",D55*IFERROR(VLOOKUP(B55,Produits!$A$5:$E$64,4,FALSE),0))</f>
        <v/>
      </c>
      <c r="H55" s="10">
        <f>IF(B55="","",F55-G55)</f>
        <v/>
      </c>
      <c r="I55" s="18" t="n"/>
      <c r="J55" s="18" t="n"/>
      <c r="K55" s="21">
        <f>IF(A55="","",YEAR(A55)*100+MONTH(A55))</f>
        <v/>
      </c>
    </row>
    <row r="56">
      <c r="A56" s="20" t="n"/>
      <c r="B56" s="18" t="n"/>
      <c r="C56" s="21">
        <f>IF(B56="","",IFERROR(VLOOKUP(B56,Produits!$A$5:$E$64,2,FALSE),"Code inconnu"))</f>
        <v/>
      </c>
      <c r="D56" s="18" t="n"/>
      <c r="E56" s="10">
        <f>IF(B56="","",IFERROR(VLOOKUP(B56,Produits!$A$5:$E$64,5,FALSE),0))</f>
        <v/>
      </c>
      <c r="F56" s="10">
        <f>IF(B56="","",D56*E56)</f>
        <v/>
      </c>
      <c r="G56" s="10">
        <f>IF(B56="","",D56*IFERROR(VLOOKUP(B56,Produits!$A$5:$E$64,4,FALSE),0))</f>
        <v/>
      </c>
      <c r="H56" s="10">
        <f>IF(B56="","",F56-G56)</f>
        <v/>
      </c>
      <c r="I56" s="18" t="n"/>
      <c r="J56" s="18" t="n"/>
      <c r="K56" s="21">
        <f>IF(A56="","",YEAR(A56)*100+MONTH(A56))</f>
        <v/>
      </c>
    </row>
    <row r="57">
      <c r="A57" s="20" t="n"/>
      <c r="B57" s="18" t="n"/>
      <c r="C57" s="21">
        <f>IF(B57="","",IFERROR(VLOOKUP(B57,Produits!$A$5:$E$64,2,FALSE),"Code inconnu"))</f>
        <v/>
      </c>
      <c r="D57" s="18" t="n"/>
      <c r="E57" s="10">
        <f>IF(B57="","",IFERROR(VLOOKUP(B57,Produits!$A$5:$E$64,5,FALSE),0))</f>
        <v/>
      </c>
      <c r="F57" s="10">
        <f>IF(B57="","",D57*E57)</f>
        <v/>
      </c>
      <c r="G57" s="10">
        <f>IF(B57="","",D57*IFERROR(VLOOKUP(B57,Produits!$A$5:$E$64,4,FALSE),0))</f>
        <v/>
      </c>
      <c r="H57" s="10">
        <f>IF(B57="","",F57-G57)</f>
        <v/>
      </c>
      <c r="I57" s="18" t="n"/>
      <c r="J57" s="18" t="n"/>
      <c r="K57" s="21">
        <f>IF(A57="","",YEAR(A57)*100+MONTH(A57))</f>
        <v/>
      </c>
    </row>
    <row r="58">
      <c r="A58" s="20" t="n"/>
      <c r="B58" s="18" t="n"/>
      <c r="C58" s="21">
        <f>IF(B58="","",IFERROR(VLOOKUP(B58,Produits!$A$5:$E$64,2,FALSE),"Code inconnu"))</f>
        <v/>
      </c>
      <c r="D58" s="18" t="n"/>
      <c r="E58" s="10">
        <f>IF(B58="","",IFERROR(VLOOKUP(B58,Produits!$A$5:$E$64,5,FALSE),0))</f>
        <v/>
      </c>
      <c r="F58" s="10">
        <f>IF(B58="","",D58*E58)</f>
        <v/>
      </c>
      <c r="G58" s="10">
        <f>IF(B58="","",D58*IFERROR(VLOOKUP(B58,Produits!$A$5:$E$64,4,FALSE),0))</f>
        <v/>
      </c>
      <c r="H58" s="10">
        <f>IF(B58="","",F58-G58)</f>
        <v/>
      </c>
      <c r="I58" s="18" t="n"/>
      <c r="J58" s="18" t="n"/>
      <c r="K58" s="21">
        <f>IF(A58="","",YEAR(A58)*100+MONTH(A58))</f>
        <v/>
      </c>
    </row>
    <row r="59">
      <c r="A59" s="20" t="n"/>
      <c r="B59" s="18" t="n"/>
      <c r="C59" s="21">
        <f>IF(B59="","",IFERROR(VLOOKUP(B59,Produits!$A$5:$E$64,2,FALSE),"Code inconnu"))</f>
        <v/>
      </c>
      <c r="D59" s="18" t="n"/>
      <c r="E59" s="10">
        <f>IF(B59="","",IFERROR(VLOOKUP(B59,Produits!$A$5:$E$64,5,FALSE),0))</f>
        <v/>
      </c>
      <c r="F59" s="10">
        <f>IF(B59="","",D59*E59)</f>
        <v/>
      </c>
      <c r="G59" s="10">
        <f>IF(B59="","",D59*IFERROR(VLOOKUP(B59,Produits!$A$5:$E$64,4,FALSE),0))</f>
        <v/>
      </c>
      <c r="H59" s="10">
        <f>IF(B59="","",F59-G59)</f>
        <v/>
      </c>
      <c r="I59" s="18" t="n"/>
      <c r="J59" s="18" t="n"/>
      <c r="K59" s="21">
        <f>IF(A59="","",YEAR(A59)*100+MONTH(A59))</f>
        <v/>
      </c>
    </row>
    <row r="60">
      <c r="A60" s="20" t="n"/>
      <c r="B60" s="18" t="n"/>
      <c r="C60" s="21">
        <f>IF(B60="","",IFERROR(VLOOKUP(B60,Produits!$A$5:$E$64,2,FALSE),"Code inconnu"))</f>
        <v/>
      </c>
      <c r="D60" s="18" t="n"/>
      <c r="E60" s="10">
        <f>IF(B60="","",IFERROR(VLOOKUP(B60,Produits!$A$5:$E$64,5,FALSE),0))</f>
        <v/>
      </c>
      <c r="F60" s="10">
        <f>IF(B60="","",D60*E60)</f>
        <v/>
      </c>
      <c r="G60" s="10">
        <f>IF(B60="","",D60*IFERROR(VLOOKUP(B60,Produits!$A$5:$E$64,4,FALSE),0))</f>
        <v/>
      </c>
      <c r="H60" s="10">
        <f>IF(B60="","",F60-G60)</f>
        <v/>
      </c>
      <c r="I60" s="18" t="n"/>
      <c r="J60" s="18" t="n"/>
      <c r="K60" s="21">
        <f>IF(A60="","",YEAR(A60)*100+MONTH(A60))</f>
        <v/>
      </c>
    </row>
    <row r="61">
      <c r="A61" s="20" t="n"/>
      <c r="B61" s="18" t="n"/>
      <c r="C61" s="21">
        <f>IF(B61="","",IFERROR(VLOOKUP(B61,Produits!$A$5:$E$64,2,FALSE),"Code inconnu"))</f>
        <v/>
      </c>
      <c r="D61" s="18" t="n"/>
      <c r="E61" s="10">
        <f>IF(B61="","",IFERROR(VLOOKUP(B61,Produits!$A$5:$E$64,5,FALSE),0))</f>
        <v/>
      </c>
      <c r="F61" s="10">
        <f>IF(B61="","",D61*E61)</f>
        <v/>
      </c>
      <c r="G61" s="10">
        <f>IF(B61="","",D61*IFERROR(VLOOKUP(B61,Produits!$A$5:$E$64,4,FALSE),0))</f>
        <v/>
      </c>
      <c r="H61" s="10">
        <f>IF(B61="","",F61-G61)</f>
        <v/>
      </c>
      <c r="I61" s="18" t="n"/>
      <c r="J61" s="18" t="n"/>
      <c r="K61" s="21">
        <f>IF(A61="","",YEAR(A61)*100+MONTH(A61))</f>
        <v/>
      </c>
    </row>
    <row r="62">
      <c r="A62" s="20" t="n"/>
      <c r="B62" s="18" t="n"/>
      <c r="C62" s="21">
        <f>IF(B62="","",IFERROR(VLOOKUP(B62,Produits!$A$5:$E$64,2,FALSE),"Code inconnu"))</f>
        <v/>
      </c>
      <c r="D62" s="18" t="n"/>
      <c r="E62" s="10">
        <f>IF(B62="","",IFERROR(VLOOKUP(B62,Produits!$A$5:$E$64,5,FALSE),0))</f>
        <v/>
      </c>
      <c r="F62" s="10">
        <f>IF(B62="","",D62*E62)</f>
        <v/>
      </c>
      <c r="G62" s="10">
        <f>IF(B62="","",D62*IFERROR(VLOOKUP(B62,Produits!$A$5:$E$64,4,FALSE),0))</f>
        <v/>
      </c>
      <c r="H62" s="10">
        <f>IF(B62="","",F62-G62)</f>
        <v/>
      </c>
      <c r="I62" s="18" t="n"/>
      <c r="J62" s="18" t="n"/>
      <c r="K62" s="21">
        <f>IF(A62="","",YEAR(A62)*100+MONTH(A62))</f>
        <v/>
      </c>
    </row>
    <row r="63">
      <c r="A63" s="20" t="n"/>
      <c r="B63" s="18" t="n"/>
      <c r="C63" s="21">
        <f>IF(B63="","",IFERROR(VLOOKUP(B63,Produits!$A$5:$E$64,2,FALSE),"Code inconnu"))</f>
        <v/>
      </c>
      <c r="D63" s="18" t="n"/>
      <c r="E63" s="10">
        <f>IF(B63="","",IFERROR(VLOOKUP(B63,Produits!$A$5:$E$64,5,FALSE),0))</f>
        <v/>
      </c>
      <c r="F63" s="10">
        <f>IF(B63="","",D63*E63)</f>
        <v/>
      </c>
      <c r="G63" s="10">
        <f>IF(B63="","",D63*IFERROR(VLOOKUP(B63,Produits!$A$5:$E$64,4,FALSE),0))</f>
        <v/>
      </c>
      <c r="H63" s="10">
        <f>IF(B63="","",F63-G63)</f>
        <v/>
      </c>
      <c r="I63" s="18" t="n"/>
      <c r="J63" s="18" t="n"/>
      <c r="K63" s="21">
        <f>IF(A63="","",YEAR(A63)*100+MONTH(A63))</f>
        <v/>
      </c>
    </row>
    <row r="64">
      <c r="A64" s="20" t="n"/>
      <c r="B64" s="18" t="n"/>
      <c r="C64" s="21">
        <f>IF(B64="","",IFERROR(VLOOKUP(B64,Produits!$A$5:$E$64,2,FALSE),"Code inconnu"))</f>
        <v/>
      </c>
      <c r="D64" s="18" t="n"/>
      <c r="E64" s="10">
        <f>IF(B64="","",IFERROR(VLOOKUP(B64,Produits!$A$5:$E$64,5,FALSE),0))</f>
        <v/>
      </c>
      <c r="F64" s="10">
        <f>IF(B64="","",D64*E64)</f>
        <v/>
      </c>
      <c r="G64" s="10">
        <f>IF(B64="","",D64*IFERROR(VLOOKUP(B64,Produits!$A$5:$E$64,4,FALSE),0))</f>
        <v/>
      </c>
      <c r="H64" s="10">
        <f>IF(B64="","",F64-G64)</f>
        <v/>
      </c>
      <c r="I64" s="18" t="n"/>
      <c r="J64" s="18" t="n"/>
      <c r="K64" s="21">
        <f>IF(A64="","",YEAR(A64)*100+MONTH(A64))</f>
        <v/>
      </c>
    </row>
    <row r="65">
      <c r="A65" s="20" t="n"/>
      <c r="B65" s="18" t="n"/>
      <c r="C65" s="21">
        <f>IF(B65="","",IFERROR(VLOOKUP(B65,Produits!$A$5:$E$64,2,FALSE),"Code inconnu"))</f>
        <v/>
      </c>
      <c r="D65" s="18" t="n"/>
      <c r="E65" s="10">
        <f>IF(B65="","",IFERROR(VLOOKUP(B65,Produits!$A$5:$E$64,5,FALSE),0))</f>
        <v/>
      </c>
      <c r="F65" s="10">
        <f>IF(B65="","",D65*E65)</f>
        <v/>
      </c>
      <c r="G65" s="10">
        <f>IF(B65="","",D65*IFERROR(VLOOKUP(B65,Produits!$A$5:$E$64,4,FALSE),0))</f>
        <v/>
      </c>
      <c r="H65" s="10">
        <f>IF(B65="","",F65-G65)</f>
        <v/>
      </c>
      <c r="I65" s="18" t="n"/>
      <c r="J65" s="18" t="n"/>
      <c r="K65" s="21">
        <f>IF(A65="","",YEAR(A65)*100+MONTH(A65))</f>
        <v/>
      </c>
    </row>
    <row r="66">
      <c r="A66" s="20" t="n"/>
      <c r="B66" s="18" t="n"/>
      <c r="C66" s="21">
        <f>IF(B66="","",IFERROR(VLOOKUP(B66,Produits!$A$5:$E$64,2,FALSE),"Code inconnu"))</f>
        <v/>
      </c>
      <c r="D66" s="18" t="n"/>
      <c r="E66" s="10">
        <f>IF(B66="","",IFERROR(VLOOKUP(B66,Produits!$A$5:$E$64,5,FALSE),0))</f>
        <v/>
      </c>
      <c r="F66" s="10">
        <f>IF(B66="","",D66*E66)</f>
        <v/>
      </c>
      <c r="G66" s="10">
        <f>IF(B66="","",D66*IFERROR(VLOOKUP(B66,Produits!$A$5:$E$64,4,FALSE),0))</f>
        <v/>
      </c>
      <c r="H66" s="10">
        <f>IF(B66="","",F66-G66)</f>
        <v/>
      </c>
      <c r="I66" s="18" t="n"/>
      <c r="J66" s="18" t="n"/>
      <c r="K66" s="21">
        <f>IF(A66="","",YEAR(A66)*100+MONTH(A66))</f>
        <v/>
      </c>
    </row>
    <row r="67">
      <c r="A67" s="20" t="n"/>
      <c r="B67" s="18" t="n"/>
      <c r="C67" s="21">
        <f>IF(B67="","",IFERROR(VLOOKUP(B67,Produits!$A$5:$E$64,2,FALSE),"Code inconnu"))</f>
        <v/>
      </c>
      <c r="D67" s="18" t="n"/>
      <c r="E67" s="10">
        <f>IF(B67="","",IFERROR(VLOOKUP(B67,Produits!$A$5:$E$64,5,FALSE),0))</f>
        <v/>
      </c>
      <c r="F67" s="10">
        <f>IF(B67="","",D67*E67)</f>
        <v/>
      </c>
      <c r="G67" s="10">
        <f>IF(B67="","",D67*IFERROR(VLOOKUP(B67,Produits!$A$5:$E$64,4,FALSE),0))</f>
        <v/>
      </c>
      <c r="H67" s="10">
        <f>IF(B67="","",F67-G67)</f>
        <v/>
      </c>
      <c r="I67" s="18" t="n"/>
      <c r="J67" s="18" t="n"/>
      <c r="K67" s="21">
        <f>IF(A67="","",YEAR(A67)*100+MONTH(A67))</f>
        <v/>
      </c>
    </row>
    <row r="68">
      <c r="A68" s="20" t="n"/>
      <c r="B68" s="18" t="n"/>
      <c r="C68" s="21">
        <f>IF(B68="","",IFERROR(VLOOKUP(B68,Produits!$A$5:$E$64,2,FALSE),"Code inconnu"))</f>
        <v/>
      </c>
      <c r="D68" s="18" t="n"/>
      <c r="E68" s="10">
        <f>IF(B68="","",IFERROR(VLOOKUP(B68,Produits!$A$5:$E$64,5,FALSE),0))</f>
        <v/>
      </c>
      <c r="F68" s="10">
        <f>IF(B68="","",D68*E68)</f>
        <v/>
      </c>
      <c r="G68" s="10">
        <f>IF(B68="","",D68*IFERROR(VLOOKUP(B68,Produits!$A$5:$E$64,4,FALSE),0))</f>
        <v/>
      </c>
      <c r="H68" s="10">
        <f>IF(B68="","",F68-G68)</f>
        <v/>
      </c>
      <c r="I68" s="18" t="n"/>
      <c r="J68" s="18" t="n"/>
      <c r="K68" s="21">
        <f>IF(A68="","",YEAR(A68)*100+MONTH(A68))</f>
        <v/>
      </c>
    </row>
    <row r="69">
      <c r="A69" s="20" t="n"/>
      <c r="B69" s="18" t="n"/>
      <c r="C69" s="21">
        <f>IF(B69="","",IFERROR(VLOOKUP(B69,Produits!$A$5:$E$64,2,FALSE),"Code inconnu"))</f>
        <v/>
      </c>
      <c r="D69" s="18" t="n"/>
      <c r="E69" s="10">
        <f>IF(B69="","",IFERROR(VLOOKUP(B69,Produits!$A$5:$E$64,5,FALSE),0))</f>
        <v/>
      </c>
      <c r="F69" s="10">
        <f>IF(B69="","",D69*E69)</f>
        <v/>
      </c>
      <c r="G69" s="10">
        <f>IF(B69="","",D69*IFERROR(VLOOKUP(B69,Produits!$A$5:$E$64,4,FALSE),0))</f>
        <v/>
      </c>
      <c r="H69" s="10">
        <f>IF(B69="","",F69-G69)</f>
        <v/>
      </c>
      <c r="I69" s="18" t="n"/>
      <c r="J69" s="18" t="n"/>
      <c r="K69" s="21">
        <f>IF(A69="","",YEAR(A69)*100+MONTH(A69))</f>
        <v/>
      </c>
    </row>
    <row r="70">
      <c r="A70" s="20" t="n"/>
      <c r="B70" s="18" t="n"/>
      <c r="C70" s="21">
        <f>IF(B70="","",IFERROR(VLOOKUP(B70,Produits!$A$5:$E$64,2,FALSE),"Code inconnu"))</f>
        <v/>
      </c>
      <c r="D70" s="18" t="n"/>
      <c r="E70" s="10">
        <f>IF(B70="","",IFERROR(VLOOKUP(B70,Produits!$A$5:$E$64,5,FALSE),0))</f>
        <v/>
      </c>
      <c r="F70" s="10">
        <f>IF(B70="","",D70*E70)</f>
        <v/>
      </c>
      <c r="G70" s="10">
        <f>IF(B70="","",D70*IFERROR(VLOOKUP(B70,Produits!$A$5:$E$64,4,FALSE),0))</f>
        <v/>
      </c>
      <c r="H70" s="10">
        <f>IF(B70="","",F70-G70)</f>
        <v/>
      </c>
      <c r="I70" s="18" t="n"/>
      <c r="J70" s="18" t="n"/>
      <c r="K70" s="21">
        <f>IF(A70="","",YEAR(A70)*100+MONTH(A70))</f>
        <v/>
      </c>
    </row>
    <row r="71">
      <c r="A71" s="20" t="n"/>
      <c r="B71" s="18" t="n"/>
      <c r="C71" s="21">
        <f>IF(B71="","",IFERROR(VLOOKUP(B71,Produits!$A$5:$E$64,2,FALSE),"Code inconnu"))</f>
        <v/>
      </c>
      <c r="D71" s="18" t="n"/>
      <c r="E71" s="10">
        <f>IF(B71="","",IFERROR(VLOOKUP(B71,Produits!$A$5:$E$64,5,FALSE),0))</f>
        <v/>
      </c>
      <c r="F71" s="10">
        <f>IF(B71="","",D71*E71)</f>
        <v/>
      </c>
      <c r="G71" s="10">
        <f>IF(B71="","",D71*IFERROR(VLOOKUP(B71,Produits!$A$5:$E$64,4,FALSE),0))</f>
        <v/>
      </c>
      <c r="H71" s="10">
        <f>IF(B71="","",F71-G71)</f>
        <v/>
      </c>
      <c r="I71" s="18" t="n"/>
      <c r="J71" s="18" t="n"/>
      <c r="K71" s="21">
        <f>IF(A71="","",YEAR(A71)*100+MONTH(A71))</f>
        <v/>
      </c>
    </row>
    <row r="72">
      <c r="A72" s="20" t="n"/>
      <c r="B72" s="18" t="n"/>
      <c r="C72" s="21">
        <f>IF(B72="","",IFERROR(VLOOKUP(B72,Produits!$A$5:$E$64,2,FALSE),"Code inconnu"))</f>
        <v/>
      </c>
      <c r="D72" s="18" t="n"/>
      <c r="E72" s="10">
        <f>IF(B72="","",IFERROR(VLOOKUP(B72,Produits!$A$5:$E$64,5,FALSE),0))</f>
        <v/>
      </c>
      <c r="F72" s="10">
        <f>IF(B72="","",D72*E72)</f>
        <v/>
      </c>
      <c r="G72" s="10">
        <f>IF(B72="","",D72*IFERROR(VLOOKUP(B72,Produits!$A$5:$E$64,4,FALSE),0))</f>
        <v/>
      </c>
      <c r="H72" s="10">
        <f>IF(B72="","",F72-G72)</f>
        <v/>
      </c>
      <c r="I72" s="18" t="n"/>
      <c r="J72" s="18" t="n"/>
      <c r="K72" s="21">
        <f>IF(A72="","",YEAR(A72)*100+MONTH(A72))</f>
        <v/>
      </c>
    </row>
    <row r="73">
      <c r="A73" s="20" t="n"/>
      <c r="B73" s="18" t="n"/>
      <c r="C73" s="21">
        <f>IF(B73="","",IFERROR(VLOOKUP(B73,Produits!$A$5:$E$64,2,FALSE),"Code inconnu"))</f>
        <v/>
      </c>
      <c r="D73" s="18" t="n"/>
      <c r="E73" s="10">
        <f>IF(B73="","",IFERROR(VLOOKUP(B73,Produits!$A$5:$E$64,5,FALSE),0))</f>
        <v/>
      </c>
      <c r="F73" s="10">
        <f>IF(B73="","",D73*E73)</f>
        <v/>
      </c>
      <c r="G73" s="10">
        <f>IF(B73="","",D73*IFERROR(VLOOKUP(B73,Produits!$A$5:$E$64,4,FALSE),0))</f>
        <v/>
      </c>
      <c r="H73" s="10">
        <f>IF(B73="","",F73-G73)</f>
        <v/>
      </c>
      <c r="I73" s="18" t="n"/>
      <c r="J73" s="18" t="n"/>
      <c r="K73" s="21">
        <f>IF(A73="","",YEAR(A73)*100+MONTH(A73))</f>
        <v/>
      </c>
    </row>
    <row r="74">
      <c r="A74" s="20" t="n"/>
      <c r="B74" s="18" t="n"/>
      <c r="C74" s="21">
        <f>IF(B74="","",IFERROR(VLOOKUP(B74,Produits!$A$5:$E$64,2,FALSE),"Code inconnu"))</f>
        <v/>
      </c>
      <c r="D74" s="18" t="n"/>
      <c r="E74" s="10">
        <f>IF(B74="","",IFERROR(VLOOKUP(B74,Produits!$A$5:$E$64,5,FALSE),0))</f>
        <v/>
      </c>
      <c r="F74" s="10">
        <f>IF(B74="","",D74*E74)</f>
        <v/>
      </c>
      <c r="G74" s="10">
        <f>IF(B74="","",D74*IFERROR(VLOOKUP(B74,Produits!$A$5:$E$64,4,FALSE),0))</f>
        <v/>
      </c>
      <c r="H74" s="10">
        <f>IF(B74="","",F74-G74)</f>
        <v/>
      </c>
      <c r="I74" s="18" t="n"/>
      <c r="J74" s="18" t="n"/>
      <c r="K74" s="21">
        <f>IF(A74="","",YEAR(A74)*100+MONTH(A74))</f>
        <v/>
      </c>
    </row>
    <row r="75">
      <c r="A75" s="20" t="n"/>
      <c r="B75" s="18" t="n"/>
      <c r="C75" s="21">
        <f>IF(B75="","",IFERROR(VLOOKUP(B75,Produits!$A$5:$E$64,2,FALSE),"Code inconnu"))</f>
        <v/>
      </c>
      <c r="D75" s="18" t="n"/>
      <c r="E75" s="10">
        <f>IF(B75="","",IFERROR(VLOOKUP(B75,Produits!$A$5:$E$64,5,FALSE),0))</f>
        <v/>
      </c>
      <c r="F75" s="10">
        <f>IF(B75="","",D75*E75)</f>
        <v/>
      </c>
      <c r="G75" s="10">
        <f>IF(B75="","",D75*IFERROR(VLOOKUP(B75,Produits!$A$5:$E$64,4,FALSE),0))</f>
        <v/>
      </c>
      <c r="H75" s="10">
        <f>IF(B75="","",F75-G75)</f>
        <v/>
      </c>
      <c r="I75" s="18" t="n"/>
      <c r="J75" s="18" t="n"/>
      <c r="K75" s="21">
        <f>IF(A75="","",YEAR(A75)*100+MONTH(A75))</f>
        <v/>
      </c>
    </row>
    <row r="76">
      <c r="A76" s="20" t="n"/>
      <c r="B76" s="18" t="n"/>
      <c r="C76" s="21">
        <f>IF(B76="","",IFERROR(VLOOKUP(B76,Produits!$A$5:$E$64,2,FALSE),"Code inconnu"))</f>
        <v/>
      </c>
      <c r="D76" s="18" t="n"/>
      <c r="E76" s="10">
        <f>IF(B76="","",IFERROR(VLOOKUP(B76,Produits!$A$5:$E$64,5,FALSE),0))</f>
        <v/>
      </c>
      <c r="F76" s="10">
        <f>IF(B76="","",D76*E76)</f>
        <v/>
      </c>
      <c r="G76" s="10">
        <f>IF(B76="","",D76*IFERROR(VLOOKUP(B76,Produits!$A$5:$E$64,4,FALSE),0))</f>
        <v/>
      </c>
      <c r="H76" s="10">
        <f>IF(B76="","",F76-G76)</f>
        <v/>
      </c>
      <c r="I76" s="18" t="n"/>
      <c r="J76" s="18" t="n"/>
      <c r="K76" s="21">
        <f>IF(A76="","",YEAR(A76)*100+MONTH(A76))</f>
        <v/>
      </c>
    </row>
    <row r="77">
      <c r="A77" s="20" t="n"/>
      <c r="B77" s="18" t="n"/>
      <c r="C77" s="21">
        <f>IF(B77="","",IFERROR(VLOOKUP(B77,Produits!$A$5:$E$64,2,FALSE),"Code inconnu"))</f>
        <v/>
      </c>
      <c r="D77" s="18" t="n"/>
      <c r="E77" s="10">
        <f>IF(B77="","",IFERROR(VLOOKUP(B77,Produits!$A$5:$E$64,5,FALSE),0))</f>
        <v/>
      </c>
      <c r="F77" s="10">
        <f>IF(B77="","",D77*E77)</f>
        <v/>
      </c>
      <c r="G77" s="10">
        <f>IF(B77="","",D77*IFERROR(VLOOKUP(B77,Produits!$A$5:$E$64,4,FALSE),0))</f>
        <v/>
      </c>
      <c r="H77" s="10">
        <f>IF(B77="","",F77-G77)</f>
        <v/>
      </c>
      <c r="I77" s="18" t="n"/>
      <c r="J77" s="18" t="n"/>
      <c r="K77" s="21">
        <f>IF(A77="","",YEAR(A77)*100+MONTH(A77))</f>
        <v/>
      </c>
    </row>
    <row r="78">
      <c r="A78" s="20" t="n"/>
      <c r="B78" s="18" t="n"/>
      <c r="C78" s="21">
        <f>IF(B78="","",IFERROR(VLOOKUP(B78,Produits!$A$5:$E$64,2,FALSE),"Code inconnu"))</f>
        <v/>
      </c>
      <c r="D78" s="18" t="n"/>
      <c r="E78" s="10">
        <f>IF(B78="","",IFERROR(VLOOKUP(B78,Produits!$A$5:$E$64,5,FALSE),0))</f>
        <v/>
      </c>
      <c r="F78" s="10">
        <f>IF(B78="","",D78*E78)</f>
        <v/>
      </c>
      <c r="G78" s="10">
        <f>IF(B78="","",D78*IFERROR(VLOOKUP(B78,Produits!$A$5:$E$64,4,FALSE),0))</f>
        <v/>
      </c>
      <c r="H78" s="10">
        <f>IF(B78="","",F78-G78)</f>
        <v/>
      </c>
      <c r="I78" s="18" t="n"/>
      <c r="J78" s="18" t="n"/>
      <c r="K78" s="21">
        <f>IF(A78="","",YEAR(A78)*100+MONTH(A78))</f>
        <v/>
      </c>
    </row>
    <row r="79">
      <c r="A79" s="20" t="n"/>
      <c r="B79" s="18" t="n"/>
      <c r="C79" s="21">
        <f>IF(B79="","",IFERROR(VLOOKUP(B79,Produits!$A$5:$E$64,2,FALSE),"Code inconnu"))</f>
        <v/>
      </c>
      <c r="D79" s="18" t="n"/>
      <c r="E79" s="10">
        <f>IF(B79="","",IFERROR(VLOOKUP(B79,Produits!$A$5:$E$64,5,FALSE),0))</f>
        <v/>
      </c>
      <c r="F79" s="10">
        <f>IF(B79="","",D79*E79)</f>
        <v/>
      </c>
      <c r="G79" s="10">
        <f>IF(B79="","",D79*IFERROR(VLOOKUP(B79,Produits!$A$5:$E$64,4,FALSE),0))</f>
        <v/>
      </c>
      <c r="H79" s="10">
        <f>IF(B79="","",F79-G79)</f>
        <v/>
      </c>
      <c r="I79" s="18" t="n"/>
      <c r="J79" s="18" t="n"/>
      <c r="K79" s="21">
        <f>IF(A79="","",YEAR(A79)*100+MONTH(A79))</f>
        <v/>
      </c>
    </row>
    <row r="80">
      <c r="A80" s="20" t="n"/>
      <c r="B80" s="18" t="n"/>
      <c r="C80" s="21">
        <f>IF(B80="","",IFERROR(VLOOKUP(B80,Produits!$A$5:$E$64,2,FALSE),"Code inconnu"))</f>
        <v/>
      </c>
      <c r="D80" s="18" t="n"/>
      <c r="E80" s="10">
        <f>IF(B80="","",IFERROR(VLOOKUP(B80,Produits!$A$5:$E$64,5,FALSE),0))</f>
        <v/>
      </c>
      <c r="F80" s="10">
        <f>IF(B80="","",D80*E80)</f>
        <v/>
      </c>
      <c r="G80" s="10">
        <f>IF(B80="","",D80*IFERROR(VLOOKUP(B80,Produits!$A$5:$E$64,4,FALSE),0))</f>
        <v/>
      </c>
      <c r="H80" s="10">
        <f>IF(B80="","",F80-G80)</f>
        <v/>
      </c>
      <c r="I80" s="18" t="n"/>
      <c r="J80" s="18" t="n"/>
      <c r="K80" s="21">
        <f>IF(A80="","",YEAR(A80)*100+MONTH(A80))</f>
        <v/>
      </c>
    </row>
    <row r="81">
      <c r="A81" s="20" t="n"/>
      <c r="B81" s="18" t="n"/>
      <c r="C81" s="21">
        <f>IF(B81="","",IFERROR(VLOOKUP(B81,Produits!$A$5:$E$64,2,FALSE),"Code inconnu"))</f>
        <v/>
      </c>
      <c r="D81" s="18" t="n"/>
      <c r="E81" s="10">
        <f>IF(B81="","",IFERROR(VLOOKUP(B81,Produits!$A$5:$E$64,5,FALSE),0))</f>
        <v/>
      </c>
      <c r="F81" s="10">
        <f>IF(B81="","",D81*E81)</f>
        <v/>
      </c>
      <c r="G81" s="10">
        <f>IF(B81="","",D81*IFERROR(VLOOKUP(B81,Produits!$A$5:$E$64,4,FALSE),0))</f>
        <v/>
      </c>
      <c r="H81" s="10">
        <f>IF(B81="","",F81-G81)</f>
        <v/>
      </c>
      <c r="I81" s="18" t="n"/>
      <c r="J81" s="18" t="n"/>
      <c r="K81" s="21">
        <f>IF(A81="","",YEAR(A81)*100+MONTH(A81))</f>
        <v/>
      </c>
    </row>
    <row r="82">
      <c r="A82" s="20" t="n"/>
      <c r="B82" s="18" t="n"/>
      <c r="C82" s="21">
        <f>IF(B82="","",IFERROR(VLOOKUP(B82,Produits!$A$5:$E$64,2,FALSE),"Code inconnu"))</f>
        <v/>
      </c>
      <c r="D82" s="18" t="n"/>
      <c r="E82" s="10">
        <f>IF(B82="","",IFERROR(VLOOKUP(B82,Produits!$A$5:$E$64,5,FALSE),0))</f>
        <v/>
      </c>
      <c r="F82" s="10">
        <f>IF(B82="","",D82*E82)</f>
        <v/>
      </c>
      <c r="G82" s="10">
        <f>IF(B82="","",D82*IFERROR(VLOOKUP(B82,Produits!$A$5:$E$64,4,FALSE),0))</f>
        <v/>
      </c>
      <c r="H82" s="10">
        <f>IF(B82="","",F82-G82)</f>
        <v/>
      </c>
      <c r="I82" s="18" t="n"/>
      <c r="J82" s="18" t="n"/>
      <c r="K82" s="21">
        <f>IF(A82="","",YEAR(A82)*100+MONTH(A82))</f>
        <v/>
      </c>
    </row>
    <row r="83">
      <c r="A83" s="20" t="n"/>
      <c r="B83" s="18" t="n"/>
      <c r="C83" s="21">
        <f>IF(B83="","",IFERROR(VLOOKUP(B83,Produits!$A$5:$E$64,2,FALSE),"Code inconnu"))</f>
        <v/>
      </c>
      <c r="D83" s="18" t="n"/>
      <c r="E83" s="10">
        <f>IF(B83="","",IFERROR(VLOOKUP(B83,Produits!$A$5:$E$64,5,FALSE),0))</f>
        <v/>
      </c>
      <c r="F83" s="10">
        <f>IF(B83="","",D83*E83)</f>
        <v/>
      </c>
      <c r="G83" s="10">
        <f>IF(B83="","",D83*IFERROR(VLOOKUP(B83,Produits!$A$5:$E$64,4,FALSE),0))</f>
        <v/>
      </c>
      <c r="H83" s="10">
        <f>IF(B83="","",F83-G83)</f>
        <v/>
      </c>
      <c r="I83" s="18" t="n"/>
      <c r="J83" s="18" t="n"/>
      <c r="K83" s="21">
        <f>IF(A83="","",YEAR(A83)*100+MONTH(A83))</f>
        <v/>
      </c>
    </row>
    <row r="84">
      <c r="A84" s="20" t="n"/>
      <c r="B84" s="18" t="n"/>
      <c r="C84" s="21">
        <f>IF(B84="","",IFERROR(VLOOKUP(B84,Produits!$A$5:$E$64,2,FALSE),"Code inconnu"))</f>
        <v/>
      </c>
      <c r="D84" s="18" t="n"/>
      <c r="E84" s="10">
        <f>IF(B84="","",IFERROR(VLOOKUP(B84,Produits!$A$5:$E$64,5,FALSE),0))</f>
        <v/>
      </c>
      <c r="F84" s="10">
        <f>IF(B84="","",D84*E84)</f>
        <v/>
      </c>
      <c r="G84" s="10">
        <f>IF(B84="","",D84*IFERROR(VLOOKUP(B84,Produits!$A$5:$E$64,4,FALSE),0))</f>
        <v/>
      </c>
      <c r="H84" s="10">
        <f>IF(B84="","",F84-G84)</f>
        <v/>
      </c>
      <c r="I84" s="18" t="n"/>
      <c r="J84" s="18" t="n"/>
      <c r="K84" s="21">
        <f>IF(A84="","",YEAR(A84)*100+MONTH(A84))</f>
        <v/>
      </c>
    </row>
    <row r="85">
      <c r="A85" s="20" t="n"/>
      <c r="B85" s="18" t="n"/>
      <c r="C85" s="21">
        <f>IF(B85="","",IFERROR(VLOOKUP(B85,Produits!$A$5:$E$64,2,FALSE),"Code inconnu"))</f>
        <v/>
      </c>
      <c r="D85" s="18" t="n"/>
      <c r="E85" s="10">
        <f>IF(B85="","",IFERROR(VLOOKUP(B85,Produits!$A$5:$E$64,5,FALSE),0))</f>
        <v/>
      </c>
      <c r="F85" s="10">
        <f>IF(B85="","",D85*E85)</f>
        <v/>
      </c>
      <c r="G85" s="10">
        <f>IF(B85="","",D85*IFERROR(VLOOKUP(B85,Produits!$A$5:$E$64,4,FALSE),0))</f>
        <v/>
      </c>
      <c r="H85" s="10">
        <f>IF(B85="","",F85-G85)</f>
        <v/>
      </c>
      <c r="I85" s="18" t="n"/>
      <c r="J85" s="18" t="n"/>
      <c r="K85" s="21">
        <f>IF(A85="","",YEAR(A85)*100+MONTH(A85))</f>
        <v/>
      </c>
    </row>
    <row r="86">
      <c r="A86" s="20" t="n"/>
      <c r="B86" s="18" t="n"/>
      <c r="C86" s="21">
        <f>IF(B86="","",IFERROR(VLOOKUP(B86,Produits!$A$5:$E$64,2,FALSE),"Code inconnu"))</f>
        <v/>
      </c>
      <c r="D86" s="18" t="n"/>
      <c r="E86" s="10">
        <f>IF(B86="","",IFERROR(VLOOKUP(B86,Produits!$A$5:$E$64,5,FALSE),0))</f>
        <v/>
      </c>
      <c r="F86" s="10">
        <f>IF(B86="","",D86*E86)</f>
        <v/>
      </c>
      <c r="G86" s="10">
        <f>IF(B86="","",D86*IFERROR(VLOOKUP(B86,Produits!$A$5:$E$64,4,FALSE),0))</f>
        <v/>
      </c>
      <c r="H86" s="10">
        <f>IF(B86="","",F86-G86)</f>
        <v/>
      </c>
      <c r="I86" s="18" t="n"/>
      <c r="J86" s="18" t="n"/>
      <c r="K86" s="21">
        <f>IF(A86="","",YEAR(A86)*100+MONTH(A86))</f>
        <v/>
      </c>
    </row>
    <row r="87">
      <c r="A87" s="20" t="n"/>
      <c r="B87" s="18" t="n"/>
      <c r="C87" s="21">
        <f>IF(B87="","",IFERROR(VLOOKUP(B87,Produits!$A$5:$E$64,2,FALSE),"Code inconnu"))</f>
        <v/>
      </c>
      <c r="D87" s="18" t="n"/>
      <c r="E87" s="10">
        <f>IF(B87="","",IFERROR(VLOOKUP(B87,Produits!$A$5:$E$64,5,FALSE),0))</f>
        <v/>
      </c>
      <c r="F87" s="10">
        <f>IF(B87="","",D87*E87)</f>
        <v/>
      </c>
      <c r="G87" s="10">
        <f>IF(B87="","",D87*IFERROR(VLOOKUP(B87,Produits!$A$5:$E$64,4,FALSE),0))</f>
        <v/>
      </c>
      <c r="H87" s="10">
        <f>IF(B87="","",F87-G87)</f>
        <v/>
      </c>
      <c r="I87" s="18" t="n"/>
      <c r="J87" s="18" t="n"/>
      <c r="K87" s="21">
        <f>IF(A87="","",YEAR(A87)*100+MONTH(A87))</f>
        <v/>
      </c>
    </row>
    <row r="88">
      <c r="A88" s="20" t="n"/>
      <c r="B88" s="18" t="n"/>
      <c r="C88" s="21">
        <f>IF(B88="","",IFERROR(VLOOKUP(B88,Produits!$A$5:$E$64,2,FALSE),"Code inconnu"))</f>
        <v/>
      </c>
      <c r="D88" s="18" t="n"/>
      <c r="E88" s="10">
        <f>IF(B88="","",IFERROR(VLOOKUP(B88,Produits!$A$5:$E$64,5,FALSE),0))</f>
        <v/>
      </c>
      <c r="F88" s="10">
        <f>IF(B88="","",D88*E88)</f>
        <v/>
      </c>
      <c r="G88" s="10">
        <f>IF(B88="","",D88*IFERROR(VLOOKUP(B88,Produits!$A$5:$E$64,4,FALSE),0))</f>
        <v/>
      </c>
      <c r="H88" s="10">
        <f>IF(B88="","",F88-G88)</f>
        <v/>
      </c>
      <c r="I88" s="18" t="n"/>
      <c r="J88" s="18" t="n"/>
      <c r="K88" s="21">
        <f>IF(A88="","",YEAR(A88)*100+MONTH(A88))</f>
        <v/>
      </c>
    </row>
    <row r="89">
      <c r="A89" s="20" t="n"/>
      <c r="B89" s="18" t="n"/>
      <c r="C89" s="21">
        <f>IF(B89="","",IFERROR(VLOOKUP(B89,Produits!$A$5:$E$64,2,FALSE),"Code inconnu"))</f>
        <v/>
      </c>
      <c r="D89" s="18" t="n"/>
      <c r="E89" s="10">
        <f>IF(B89="","",IFERROR(VLOOKUP(B89,Produits!$A$5:$E$64,5,FALSE),0))</f>
        <v/>
      </c>
      <c r="F89" s="10">
        <f>IF(B89="","",D89*E89)</f>
        <v/>
      </c>
      <c r="G89" s="10">
        <f>IF(B89="","",D89*IFERROR(VLOOKUP(B89,Produits!$A$5:$E$64,4,FALSE),0))</f>
        <v/>
      </c>
      <c r="H89" s="10">
        <f>IF(B89="","",F89-G89)</f>
        <v/>
      </c>
      <c r="I89" s="18" t="n"/>
      <c r="J89" s="18" t="n"/>
      <c r="K89" s="21">
        <f>IF(A89="","",YEAR(A89)*100+MONTH(A89))</f>
        <v/>
      </c>
    </row>
    <row r="90">
      <c r="A90" s="20" t="n"/>
      <c r="B90" s="18" t="n"/>
      <c r="C90" s="21">
        <f>IF(B90="","",IFERROR(VLOOKUP(B90,Produits!$A$5:$E$64,2,FALSE),"Code inconnu"))</f>
        <v/>
      </c>
      <c r="D90" s="18" t="n"/>
      <c r="E90" s="10">
        <f>IF(B90="","",IFERROR(VLOOKUP(B90,Produits!$A$5:$E$64,5,FALSE),0))</f>
        <v/>
      </c>
      <c r="F90" s="10">
        <f>IF(B90="","",D90*E90)</f>
        <v/>
      </c>
      <c r="G90" s="10">
        <f>IF(B90="","",D90*IFERROR(VLOOKUP(B90,Produits!$A$5:$E$64,4,FALSE),0))</f>
        <v/>
      </c>
      <c r="H90" s="10">
        <f>IF(B90="","",F90-G90)</f>
        <v/>
      </c>
      <c r="I90" s="18" t="n"/>
      <c r="J90" s="18" t="n"/>
      <c r="K90" s="21">
        <f>IF(A90="","",YEAR(A90)*100+MONTH(A90))</f>
        <v/>
      </c>
    </row>
    <row r="91">
      <c r="A91" s="20" t="n"/>
      <c r="B91" s="18" t="n"/>
      <c r="C91" s="21">
        <f>IF(B91="","",IFERROR(VLOOKUP(B91,Produits!$A$5:$E$64,2,FALSE),"Code inconnu"))</f>
        <v/>
      </c>
      <c r="D91" s="18" t="n"/>
      <c r="E91" s="10">
        <f>IF(B91="","",IFERROR(VLOOKUP(B91,Produits!$A$5:$E$64,5,FALSE),0))</f>
        <v/>
      </c>
      <c r="F91" s="10">
        <f>IF(B91="","",D91*E91)</f>
        <v/>
      </c>
      <c r="G91" s="10">
        <f>IF(B91="","",D91*IFERROR(VLOOKUP(B91,Produits!$A$5:$E$64,4,FALSE),0))</f>
        <v/>
      </c>
      <c r="H91" s="10">
        <f>IF(B91="","",F91-G91)</f>
        <v/>
      </c>
      <c r="I91" s="18" t="n"/>
      <c r="J91" s="18" t="n"/>
      <c r="K91" s="21">
        <f>IF(A91="","",YEAR(A91)*100+MONTH(A91))</f>
        <v/>
      </c>
    </row>
    <row r="92">
      <c r="A92" s="20" t="n"/>
      <c r="B92" s="18" t="n"/>
      <c r="C92" s="21">
        <f>IF(B92="","",IFERROR(VLOOKUP(B92,Produits!$A$5:$E$64,2,FALSE),"Code inconnu"))</f>
        <v/>
      </c>
      <c r="D92" s="18" t="n"/>
      <c r="E92" s="10">
        <f>IF(B92="","",IFERROR(VLOOKUP(B92,Produits!$A$5:$E$64,5,FALSE),0))</f>
        <v/>
      </c>
      <c r="F92" s="10">
        <f>IF(B92="","",D92*E92)</f>
        <v/>
      </c>
      <c r="G92" s="10">
        <f>IF(B92="","",D92*IFERROR(VLOOKUP(B92,Produits!$A$5:$E$64,4,FALSE),0))</f>
        <v/>
      </c>
      <c r="H92" s="10">
        <f>IF(B92="","",F92-G92)</f>
        <v/>
      </c>
      <c r="I92" s="18" t="n"/>
      <c r="J92" s="18" t="n"/>
      <c r="K92" s="21">
        <f>IF(A92="","",YEAR(A92)*100+MONTH(A92))</f>
        <v/>
      </c>
    </row>
    <row r="93">
      <c r="A93" s="20" t="n"/>
      <c r="B93" s="18" t="n"/>
      <c r="C93" s="21">
        <f>IF(B93="","",IFERROR(VLOOKUP(B93,Produits!$A$5:$E$64,2,FALSE),"Code inconnu"))</f>
        <v/>
      </c>
      <c r="D93" s="18" t="n"/>
      <c r="E93" s="10">
        <f>IF(B93="","",IFERROR(VLOOKUP(B93,Produits!$A$5:$E$64,5,FALSE),0))</f>
        <v/>
      </c>
      <c r="F93" s="10">
        <f>IF(B93="","",D93*E93)</f>
        <v/>
      </c>
      <c r="G93" s="10">
        <f>IF(B93="","",D93*IFERROR(VLOOKUP(B93,Produits!$A$5:$E$64,4,FALSE),0))</f>
        <v/>
      </c>
      <c r="H93" s="10">
        <f>IF(B93="","",F93-G93)</f>
        <v/>
      </c>
      <c r="I93" s="18" t="n"/>
      <c r="J93" s="18" t="n"/>
      <c r="K93" s="21">
        <f>IF(A93="","",YEAR(A93)*100+MONTH(A93))</f>
        <v/>
      </c>
    </row>
    <row r="94">
      <c r="A94" s="20" t="n"/>
      <c r="B94" s="18" t="n"/>
      <c r="C94" s="21">
        <f>IF(B94="","",IFERROR(VLOOKUP(B94,Produits!$A$5:$E$64,2,FALSE),"Code inconnu"))</f>
        <v/>
      </c>
      <c r="D94" s="18" t="n"/>
      <c r="E94" s="10">
        <f>IF(B94="","",IFERROR(VLOOKUP(B94,Produits!$A$5:$E$64,5,FALSE),0))</f>
        <v/>
      </c>
      <c r="F94" s="10">
        <f>IF(B94="","",D94*E94)</f>
        <v/>
      </c>
      <c r="G94" s="10">
        <f>IF(B94="","",D94*IFERROR(VLOOKUP(B94,Produits!$A$5:$E$64,4,FALSE),0))</f>
        <v/>
      </c>
      <c r="H94" s="10">
        <f>IF(B94="","",F94-G94)</f>
        <v/>
      </c>
      <c r="I94" s="18" t="n"/>
      <c r="J94" s="18" t="n"/>
      <c r="K94" s="21">
        <f>IF(A94="","",YEAR(A94)*100+MONTH(A94))</f>
        <v/>
      </c>
    </row>
    <row r="95">
      <c r="A95" s="20" t="n"/>
      <c r="B95" s="18" t="n"/>
      <c r="C95" s="21">
        <f>IF(B95="","",IFERROR(VLOOKUP(B95,Produits!$A$5:$E$64,2,FALSE),"Code inconnu"))</f>
        <v/>
      </c>
      <c r="D95" s="18" t="n"/>
      <c r="E95" s="10">
        <f>IF(B95="","",IFERROR(VLOOKUP(B95,Produits!$A$5:$E$64,5,FALSE),0))</f>
        <v/>
      </c>
      <c r="F95" s="10">
        <f>IF(B95="","",D95*E95)</f>
        <v/>
      </c>
      <c r="G95" s="10">
        <f>IF(B95="","",D95*IFERROR(VLOOKUP(B95,Produits!$A$5:$E$64,4,FALSE),0))</f>
        <v/>
      </c>
      <c r="H95" s="10">
        <f>IF(B95="","",F95-G95)</f>
        <v/>
      </c>
      <c r="I95" s="18" t="n"/>
      <c r="J95" s="18" t="n"/>
      <c r="K95" s="21">
        <f>IF(A95="","",YEAR(A95)*100+MONTH(A95))</f>
        <v/>
      </c>
    </row>
    <row r="96">
      <c r="A96" s="20" t="n"/>
      <c r="B96" s="18" t="n"/>
      <c r="C96" s="21">
        <f>IF(B96="","",IFERROR(VLOOKUP(B96,Produits!$A$5:$E$64,2,FALSE),"Code inconnu"))</f>
        <v/>
      </c>
      <c r="D96" s="18" t="n"/>
      <c r="E96" s="10">
        <f>IF(B96="","",IFERROR(VLOOKUP(B96,Produits!$A$5:$E$64,5,FALSE),0))</f>
        <v/>
      </c>
      <c r="F96" s="10">
        <f>IF(B96="","",D96*E96)</f>
        <v/>
      </c>
      <c r="G96" s="10">
        <f>IF(B96="","",D96*IFERROR(VLOOKUP(B96,Produits!$A$5:$E$64,4,FALSE),0))</f>
        <v/>
      </c>
      <c r="H96" s="10">
        <f>IF(B96="","",F96-G96)</f>
        <v/>
      </c>
      <c r="I96" s="18" t="n"/>
      <c r="J96" s="18" t="n"/>
      <c r="K96" s="21">
        <f>IF(A96="","",YEAR(A96)*100+MONTH(A96))</f>
        <v/>
      </c>
    </row>
    <row r="97">
      <c r="A97" s="20" t="n"/>
      <c r="B97" s="18" t="n"/>
      <c r="C97" s="21">
        <f>IF(B97="","",IFERROR(VLOOKUP(B97,Produits!$A$5:$E$64,2,FALSE),"Code inconnu"))</f>
        <v/>
      </c>
      <c r="D97" s="18" t="n"/>
      <c r="E97" s="10">
        <f>IF(B97="","",IFERROR(VLOOKUP(B97,Produits!$A$5:$E$64,5,FALSE),0))</f>
        <v/>
      </c>
      <c r="F97" s="10">
        <f>IF(B97="","",D97*E97)</f>
        <v/>
      </c>
      <c r="G97" s="10">
        <f>IF(B97="","",D97*IFERROR(VLOOKUP(B97,Produits!$A$5:$E$64,4,FALSE),0))</f>
        <v/>
      </c>
      <c r="H97" s="10">
        <f>IF(B97="","",F97-G97)</f>
        <v/>
      </c>
      <c r="I97" s="18" t="n"/>
      <c r="J97" s="18" t="n"/>
      <c r="K97" s="21">
        <f>IF(A97="","",YEAR(A97)*100+MONTH(A97))</f>
        <v/>
      </c>
    </row>
    <row r="98">
      <c r="A98" s="20" t="n"/>
      <c r="B98" s="18" t="n"/>
      <c r="C98" s="21">
        <f>IF(B98="","",IFERROR(VLOOKUP(B98,Produits!$A$5:$E$64,2,FALSE),"Code inconnu"))</f>
        <v/>
      </c>
      <c r="D98" s="18" t="n"/>
      <c r="E98" s="10">
        <f>IF(B98="","",IFERROR(VLOOKUP(B98,Produits!$A$5:$E$64,5,FALSE),0))</f>
        <v/>
      </c>
      <c r="F98" s="10">
        <f>IF(B98="","",D98*E98)</f>
        <v/>
      </c>
      <c r="G98" s="10">
        <f>IF(B98="","",D98*IFERROR(VLOOKUP(B98,Produits!$A$5:$E$64,4,FALSE),0))</f>
        <v/>
      </c>
      <c r="H98" s="10">
        <f>IF(B98="","",F98-G98)</f>
        <v/>
      </c>
      <c r="I98" s="18" t="n"/>
      <c r="J98" s="18" t="n"/>
      <c r="K98" s="21">
        <f>IF(A98="","",YEAR(A98)*100+MONTH(A98))</f>
        <v/>
      </c>
    </row>
    <row r="99">
      <c r="A99" s="20" t="n"/>
      <c r="B99" s="18" t="n"/>
      <c r="C99" s="21">
        <f>IF(B99="","",IFERROR(VLOOKUP(B99,Produits!$A$5:$E$64,2,FALSE),"Code inconnu"))</f>
        <v/>
      </c>
      <c r="D99" s="18" t="n"/>
      <c r="E99" s="10">
        <f>IF(B99="","",IFERROR(VLOOKUP(B99,Produits!$A$5:$E$64,5,FALSE),0))</f>
        <v/>
      </c>
      <c r="F99" s="10">
        <f>IF(B99="","",D99*E99)</f>
        <v/>
      </c>
      <c r="G99" s="10">
        <f>IF(B99="","",D99*IFERROR(VLOOKUP(B99,Produits!$A$5:$E$64,4,FALSE),0))</f>
        <v/>
      </c>
      <c r="H99" s="10">
        <f>IF(B99="","",F99-G99)</f>
        <v/>
      </c>
      <c r="I99" s="18" t="n"/>
      <c r="J99" s="18" t="n"/>
      <c r="K99" s="21">
        <f>IF(A99="","",YEAR(A99)*100+MONTH(A99))</f>
        <v/>
      </c>
    </row>
    <row r="100">
      <c r="A100" s="20" t="n"/>
      <c r="B100" s="18" t="n"/>
      <c r="C100" s="21">
        <f>IF(B100="","",IFERROR(VLOOKUP(B100,Produits!$A$5:$E$64,2,FALSE),"Code inconnu"))</f>
        <v/>
      </c>
      <c r="D100" s="18" t="n"/>
      <c r="E100" s="10">
        <f>IF(B100="","",IFERROR(VLOOKUP(B100,Produits!$A$5:$E$64,5,FALSE),0))</f>
        <v/>
      </c>
      <c r="F100" s="10">
        <f>IF(B100="","",D100*E100)</f>
        <v/>
      </c>
      <c r="G100" s="10">
        <f>IF(B100="","",D100*IFERROR(VLOOKUP(B100,Produits!$A$5:$E$64,4,FALSE),0))</f>
        <v/>
      </c>
      <c r="H100" s="10">
        <f>IF(B100="","",F100-G100)</f>
        <v/>
      </c>
      <c r="I100" s="18" t="n"/>
      <c r="J100" s="18" t="n"/>
      <c r="K100" s="21">
        <f>IF(A100="","",YEAR(A100)*100+MONTH(A100))</f>
        <v/>
      </c>
    </row>
    <row r="101">
      <c r="A101" s="20" t="n"/>
      <c r="B101" s="18" t="n"/>
      <c r="C101" s="21">
        <f>IF(B101="","",IFERROR(VLOOKUP(B101,Produits!$A$5:$E$64,2,FALSE),"Code inconnu"))</f>
        <v/>
      </c>
      <c r="D101" s="18" t="n"/>
      <c r="E101" s="10">
        <f>IF(B101="","",IFERROR(VLOOKUP(B101,Produits!$A$5:$E$64,5,FALSE),0))</f>
        <v/>
      </c>
      <c r="F101" s="10">
        <f>IF(B101="","",D101*E101)</f>
        <v/>
      </c>
      <c r="G101" s="10">
        <f>IF(B101="","",D101*IFERROR(VLOOKUP(B101,Produits!$A$5:$E$64,4,FALSE),0))</f>
        <v/>
      </c>
      <c r="H101" s="10">
        <f>IF(B101="","",F101-G101)</f>
        <v/>
      </c>
      <c r="I101" s="18" t="n"/>
      <c r="J101" s="18" t="n"/>
      <c r="K101" s="21">
        <f>IF(A101="","",YEAR(A101)*100+MONTH(A101))</f>
        <v/>
      </c>
    </row>
    <row r="102">
      <c r="A102" s="20" t="n"/>
      <c r="B102" s="18" t="n"/>
      <c r="C102" s="21">
        <f>IF(B102="","",IFERROR(VLOOKUP(B102,Produits!$A$5:$E$64,2,FALSE),"Code inconnu"))</f>
        <v/>
      </c>
      <c r="D102" s="18" t="n"/>
      <c r="E102" s="10">
        <f>IF(B102="","",IFERROR(VLOOKUP(B102,Produits!$A$5:$E$64,5,FALSE),0))</f>
        <v/>
      </c>
      <c r="F102" s="10">
        <f>IF(B102="","",D102*E102)</f>
        <v/>
      </c>
      <c r="G102" s="10">
        <f>IF(B102="","",D102*IFERROR(VLOOKUP(B102,Produits!$A$5:$E$64,4,FALSE),0))</f>
        <v/>
      </c>
      <c r="H102" s="10">
        <f>IF(B102="","",F102-G102)</f>
        <v/>
      </c>
      <c r="I102" s="18" t="n"/>
      <c r="J102" s="18" t="n"/>
      <c r="K102" s="21">
        <f>IF(A102="","",YEAR(A102)*100+MONTH(A102))</f>
        <v/>
      </c>
    </row>
    <row r="103">
      <c r="A103" s="20" t="n"/>
      <c r="B103" s="18" t="n"/>
      <c r="C103" s="21">
        <f>IF(B103="","",IFERROR(VLOOKUP(B103,Produits!$A$5:$E$64,2,FALSE),"Code inconnu"))</f>
        <v/>
      </c>
      <c r="D103" s="18" t="n"/>
      <c r="E103" s="10">
        <f>IF(B103="","",IFERROR(VLOOKUP(B103,Produits!$A$5:$E$64,5,FALSE),0))</f>
        <v/>
      </c>
      <c r="F103" s="10">
        <f>IF(B103="","",D103*E103)</f>
        <v/>
      </c>
      <c r="G103" s="10">
        <f>IF(B103="","",D103*IFERROR(VLOOKUP(B103,Produits!$A$5:$E$64,4,FALSE),0))</f>
        <v/>
      </c>
      <c r="H103" s="10">
        <f>IF(B103="","",F103-G103)</f>
        <v/>
      </c>
      <c r="I103" s="18" t="n"/>
      <c r="J103" s="18" t="n"/>
      <c r="K103" s="21">
        <f>IF(A103="","",YEAR(A103)*100+MONTH(A103))</f>
        <v/>
      </c>
    </row>
    <row r="104">
      <c r="A104" s="20" t="n"/>
      <c r="B104" s="18" t="n"/>
      <c r="C104" s="21">
        <f>IF(B104="","",IFERROR(VLOOKUP(B104,Produits!$A$5:$E$64,2,FALSE),"Code inconnu"))</f>
        <v/>
      </c>
      <c r="D104" s="18" t="n"/>
      <c r="E104" s="10">
        <f>IF(B104="","",IFERROR(VLOOKUP(B104,Produits!$A$5:$E$64,5,FALSE),0))</f>
        <v/>
      </c>
      <c r="F104" s="10">
        <f>IF(B104="","",D104*E104)</f>
        <v/>
      </c>
      <c r="G104" s="10">
        <f>IF(B104="","",D104*IFERROR(VLOOKUP(B104,Produits!$A$5:$E$64,4,FALSE),0))</f>
        <v/>
      </c>
      <c r="H104" s="10">
        <f>IF(B104="","",F104-G104)</f>
        <v/>
      </c>
      <c r="I104" s="18" t="n"/>
      <c r="J104" s="18" t="n"/>
      <c r="K104" s="21">
        <f>IF(A104="","",YEAR(A104)*100+MONTH(A104))</f>
        <v/>
      </c>
    </row>
    <row r="105">
      <c r="A105" s="20" t="n"/>
      <c r="B105" s="18" t="n"/>
      <c r="C105" s="21">
        <f>IF(B105="","",IFERROR(VLOOKUP(B105,Produits!$A$5:$E$64,2,FALSE),"Code inconnu"))</f>
        <v/>
      </c>
      <c r="D105" s="18" t="n"/>
      <c r="E105" s="10">
        <f>IF(B105="","",IFERROR(VLOOKUP(B105,Produits!$A$5:$E$64,5,FALSE),0))</f>
        <v/>
      </c>
      <c r="F105" s="10">
        <f>IF(B105="","",D105*E105)</f>
        <v/>
      </c>
      <c r="G105" s="10">
        <f>IF(B105="","",D105*IFERROR(VLOOKUP(B105,Produits!$A$5:$E$64,4,FALSE),0))</f>
        <v/>
      </c>
      <c r="H105" s="10">
        <f>IF(B105="","",F105-G105)</f>
        <v/>
      </c>
      <c r="I105" s="18" t="n"/>
      <c r="J105" s="18" t="n"/>
      <c r="K105" s="21">
        <f>IF(A105="","",YEAR(A105)*100+MONTH(A105))</f>
        <v/>
      </c>
    </row>
    <row r="106">
      <c r="A106" s="20" t="n"/>
      <c r="B106" s="18" t="n"/>
      <c r="C106" s="21">
        <f>IF(B106="","",IFERROR(VLOOKUP(B106,Produits!$A$5:$E$64,2,FALSE),"Code inconnu"))</f>
        <v/>
      </c>
      <c r="D106" s="18" t="n"/>
      <c r="E106" s="10">
        <f>IF(B106="","",IFERROR(VLOOKUP(B106,Produits!$A$5:$E$64,5,FALSE),0))</f>
        <v/>
      </c>
      <c r="F106" s="10">
        <f>IF(B106="","",D106*E106)</f>
        <v/>
      </c>
      <c r="G106" s="10">
        <f>IF(B106="","",D106*IFERROR(VLOOKUP(B106,Produits!$A$5:$E$64,4,FALSE),0))</f>
        <v/>
      </c>
      <c r="H106" s="10">
        <f>IF(B106="","",F106-G106)</f>
        <v/>
      </c>
      <c r="I106" s="18" t="n"/>
      <c r="J106" s="18" t="n"/>
      <c r="K106" s="21">
        <f>IF(A106="","",YEAR(A106)*100+MONTH(A106))</f>
        <v/>
      </c>
    </row>
    <row r="107">
      <c r="A107" s="20" t="n"/>
      <c r="B107" s="18" t="n"/>
      <c r="C107" s="21">
        <f>IF(B107="","",IFERROR(VLOOKUP(B107,Produits!$A$5:$E$64,2,FALSE),"Code inconnu"))</f>
        <v/>
      </c>
      <c r="D107" s="18" t="n"/>
      <c r="E107" s="10">
        <f>IF(B107="","",IFERROR(VLOOKUP(B107,Produits!$A$5:$E$64,5,FALSE),0))</f>
        <v/>
      </c>
      <c r="F107" s="10">
        <f>IF(B107="","",D107*E107)</f>
        <v/>
      </c>
      <c r="G107" s="10">
        <f>IF(B107="","",D107*IFERROR(VLOOKUP(B107,Produits!$A$5:$E$64,4,FALSE),0))</f>
        <v/>
      </c>
      <c r="H107" s="10">
        <f>IF(B107="","",F107-G107)</f>
        <v/>
      </c>
      <c r="I107" s="18" t="n"/>
      <c r="J107" s="18" t="n"/>
      <c r="K107" s="21">
        <f>IF(A107="","",YEAR(A107)*100+MONTH(A107))</f>
        <v/>
      </c>
    </row>
    <row r="108">
      <c r="A108" s="20" t="n"/>
      <c r="B108" s="18" t="n"/>
      <c r="C108" s="21">
        <f>IF(B108="","",IFERROR(VLOOKUP(B108,Produits!$A$5:$E$64,2,FALSE),"Code inconnu"))</f>
        <v/>
      </c>
      <c r="D108" s="18" t="n"/>
      <c r="E108" s="10">
        <f>IF(B108="","",IFERROR(VLOOKUP(B108,Produits!$A$5:$E$64,5,FALSE),0))</f>
        <v/>
      </c>
      <c r="F108" s="10">
        <f>IF(B108="","",D108*E108)</f>
        <v/>
      </c>
      <c r="G108" s="10">
        <f>IF(B108="","",D108*IFERROR(VLOOKUP(B108,Produits!$A$5:$E$64,4,FALSE),0))</f>
        <v/>
      </c>
      <c r="H108" s="10">
        <f>IF(B108="","",F108-G108)</f>
        <v/>
      </c>
      <c r="I108" s="18" t="n"/>
      <c r="J108" s="18" t="n"/>
      <c r="K108" s="21">
        <f>IF(A108="","",YEAR(A108)*100+MONTH(A108))</f>
        <v/>
      </c>
    </row>
    <row r="109">
      <c r="A109" s="20" t="n"/>
      <c r="B109" s="18" t="n"/>
      <c r="C109" s="21">
        <f>IF(B109="","",IFERROR(VLOOKUP(B109,Produits!$A$5:$E$64,2,FALSE),"Code inconnu"))</f>
        <v/>
      </c>
      <c r="D109" s="18" t="n"/>
      <c r="E109" s="10">
        <f>IF(B109="","",IFERROR(VLOOKUP(B109,Produits!$A$5:$E$64,5,FALSE),0))</f>
        <v/>
      </c>
      <c r="F109" s="10">
        <f>IF(B109="","",D109*E109)</f>
        <v/>
      </c>
      <c r="G109" s="10">
        <f>IF(B109="","",D109*IFERROR(VLOOKUP(B109,Produits!$A$5:$E$64,4,FALSE),0))</f>
        <v/>
      </c>
      <c r="H109" s="10">
        <f>IF(B109="","",F109-G109)</f>
        <v/>
      </c>
      <c r="I109" s="18" t="n"/>
      <c r="J109" s="18" t="n"/>
      <c r="K109" s="21">
        <f>IF(A109="","",YEAR(A109)*100+MONTH(A109))</f>
        <v/>
      </c>
    </row>
    <row r="110">
      <c r="A110" s="20" t="n"/>
      <c r="B110" s="18" t="n"/>
      <c r="C110" s="21">
        <f>IF(B110="","",IFERROR(VLOOKUP(B110,Produits!$A$5:$E$64,2,FALSE),"Code inconnu"))</f>
        <v/>
      </c>
      <c r="D110" s="18" t="n"/>
      <c r="E110" s="10">
        <f>IF(B110="","",IFERROR(VLOOKUP(B110,Produits!$A$5:$E$64,5,FALSE),0))</f>
        <v/>
      </c>
      <c r="F110" s="10">
        <f>IF(B110="","",D110*E110)</f>
        <v/>
      </c>
      <c r="G110" s="10">
        <f>IF(B110="","",D110*IFERROR(VLOOKUP(B110,Produits!$A$5:$E$64,4,FALSE),0))</f>
        <v/>
      </c>
      <c r="H110" s="10">
        <f>IF(B110="","",F110-G110)</f>
        <v/>
      </c>
      <c r="I110" s="18" t="n"/>
      <c r="J110" s="18" t="n"/>
      <c r="K110" s="21">
        <f>IF(A110="","",YEAR(A110)*100+MONTH(A110))</f>
        <v/>
      </c>
    </row>
    <row r="111">
      <c r="A111" s="20" t="n"/>
      <c r="B111" s="18" t="n"/>
      <c r="C111" s="21">
        <f>IF(B111="","",IFERROR(VLOOKUP(B111,Produits!$A$5:$E$64,2,FALSE),"Code inconnu"))</f>
        <v/>
      </c>
      <c r="D111" s="18" t="n"/>
      <c r="E111" s="10">
        <f>IF(B111="","",IFERROR(VLOOKUP(B111,Produits!$A$5:$E$64,5,FALSE),0))</f>
        <v/>
      </c>
      <c r="F111" s="10">
        <f>IF(B111="","",D111*E111)</f>
        <v/>
      </c>
      <c r="G111" s="10">
        <f>IF(B111="","",D111*IFERROR(VLOOKUP(B111,Produits!$A$5:$E$64,4,FALSE),0))</f>
        <v/>
      </c>
      <c r="H111" s="10">
        <f>IF(B111="","",F111-G111)</f>
        <v/>
      </c>
      <c r="I111" s="18" t="n"/>
      <c r="J111" s="18" t="n"/>
      <c r="K111" s="21">
        <f>IF(A111="","",YEAR(A111)*100+MONTH(A111))</f>
        <v/>
      </c>
    </row>
    <row r="112">
      <c r="A112" s="20" t="n"/>
      <c r="B112" s="18" t="n"/>
      <c r="C112" s="21">
        <f>IF(B112="","",IFERROR(VLOOKUP(B112,Produits!$A$5:$E$64,2,FALSE),"Code inconnu"))</f>
        <v/>
      </c>
      <c r="D112" s="18" t="n"/>
      <c r="E112" s="10">
        <f>IF(B112="","",IFERROR(VLOOKUP(B112,Produits!$A$5:$E$64,5,FALSE),0))</f>
        <v/>
      </c>
      <c r="F112" s="10">
        <f>IF(B112="","",D112*E112)</f>
        <v/>
      </c>
      <c r="G112" s="10">
        <f>IF(B112="","",D112*IFERROR(VLOOKUP(B112,Produits!$A$5:$E$64,4,FALSE),0))</f>
        <v/>
      </c>
      <c r="H112" s="10">
        <f>IF(B112="","",F112-G112)</f>
        <v/>
      </c>
      <c r="I112" s="18" t="n"/>
      <c r="J112" s="18" t="n"/>
      <c r="K112" s="21">
        <f>IF(A112="","",YEAR(A112)*100+MONTH(A112))</f>
        <v/>
      </c>
    </row>
    <row r="113">
      <c r="A113" s="20" t="n"/>
      <c r="B113" s="18" t="n"/>
      <c r="C113" s="21">
        <f>IF(B113="","",IFERROR(VLOOKUP(B113,Produits!$A$5:$E$64,2,FALSE),"Code inconnu"))</f>
        <v/>
      </c>
      <c r="D113" s="18" t="n"/>
      <c r="E113" s="10">
        <f>IF(B113="","",IFERROR(VLOOKUP(B113,Produits!$A$5:$E$64,5,FALSE),0))</f>
        <v/>
      </c>
      <c r="F113" s="10">
        <f>IF(B113="","",D113*E113)</f>
        <v/>
      </c>
      <c r="G113" s="10">
        <f>IF(B113="","",D113*IFERROR(VLOOKUP(B113,Produits!$A$5:$E$64,4,FALSE),0))</f>
        <v/>
      </c>
      <c r="H113" s="10">
        <f>IF(B113="","",F113-G113)</f>
        <v/>
      </c>
      <c r="I113" s="18" t="n"/>
      <c r="J113" s="18" t="n"/>
      <c r="K113" s="21">
        <f>IF(A113="","",YEAR(A113)*100+MONTH(A113))</f>
        <v/>
      </c>
    </row>
    <row r="114">
      <c r="A114" s="20" t="n"/>
      <c r="B114" s="18" t="n"/>
      <c r="C114" s="21">
        <f>IF(B114="","",IFERROR(VLOOKUP(B114,Produits!$A$5:$E$64,2,FALSE),"Code inconnu"))</f>
        <v/>
      </c>
      <c r="D114" s="18" t="n"/>
      <c r="E114" s="10">
        <f>IF(B114="","",IFERROR(VLOOKUP(B114,Produits!$A$5:$E$64,5,FALSE),0))</f>
        <v/>
      </c>
      <c r="F114" s="10">
        <f>IF(B114="","",D114*E114)</f>
        <v/>
      </c>
      <c r="G114" s="10">
        <f>IF(B114="","",D114*IFERROR(VLOOKUP(B114,Produits!$A$5:$E$64,4,FALSE),0))</f>
        <v/>
      </c>
      <c r="H114" s="10">
        <f>IF(B114="","",F114-G114)</f>
        <v/>
      </c>
      <c r="I114" s="18" t="n"/>
      <c r="J114" s="18" t="n"/>
      <c r="K114" s="21">
        <f>IF(A114="","",YEAR(A114)*100+MONTH(A114))</f>
        <v/>
      </c>
    </row>
    <row r="115">
      <c r="A115" s="20" t="n"/>
      <c r="B115" s="18" t="n"/>
      <c r="C115" s="21">
        <f>IF(B115="","",IFERROR(VLOOKUP(B115,Produits!$A$5:$E$64,2,FALSE),"Code inconnu"))</f>
        <v/>
      </c>
      <c r="D115" s="18" t="n"/>
      <c r="E115" s="10">
        <f>IF(B115="","",IFERROR(VLOOKUP(B115,Produits!$A$5:$E$64,5,FALSE),0))</f>
        <v/>
      </c>
      <c r="F115" s="10">
        <f>IF(B115="","",D115*E115)</f>
        <v/>
      </c>
      <c r="G115" s="10">
        <f>IF(B115="","",D115*IFERROR(VLOOKUP(B115,Produits!$A$5:$E$64,4,FALSE),0))</f>
        <v/>
      </c>
      <c r="H115" s="10">
        <f>IF(B115="","",F115-G115)</f>
        <v/>
      </c>
      <c r="I115" s="18" t="n"/>
      <c r="J115" s="18" t="n"/>
      <c r="K115" s="21">
        <f>IF(A115="","",YEAR(A115)*100+MONTH(A115))</f>
        <v/>
      </c>
    </row>
    <row r="116">
      <c r="A116" s="20" t="n"/>
      <c r="B116" s="18" t="n"/>
      <c r="C116" s="21">
        <f>IF(B116="","",IFERROR(VLOOKUP(B116,Produits!$A$5:$E$64,2,FALSE),"Code inconnu"))</f>
        <v/>
      </c>
      <c r="D116" s="18" t="n"/>
      <c r="E116" s="10">
        <f>IF(B116="","",IFERROR(VLOOKUP(B116,Produits!$A$5:$E$64,5,FALSE),0))</f>
        <v/>
      </c>
      <c r="F116" s="10">
        <f>IF(B116="","",D116*E116)</f>
        <v/>
      </c>
      <c r="G116" s="10">
        <f>IF(B116="","",D116*IFERROR(VLOOKUP(B116,Produits!$A$5:$E$64,4,FALSE),0))</f>
        <v/>
      </c>
      <c r="H116" s="10">
        <f>IF(B116="","",F116-G116)</f>
        <v/>
      </c>
      <c r="I116" s="18" t="n"/>
      <c r="J116" s="18" t="n"/>
      <c r="K116" s="21">
        <f>IF(A116="","",YEAR(A116)*100+MONTH(A116))</f>
        <v/>
      </c>
    </row>
    <row r="117">
      <c r="A117" s="20" t="n"/>
      <c r="B117" s="18" t="n"/>
      <c r="C117" s="21">
        <f>IF(B117="","",IFERROR(VLOOKUP(B117,Produits!$A$5:$E$64,2,FALSE),"Code inconnu"))</f>
        <v/>
      </c>
      <c r="D117" s="18" t="n"/>
      <c r="E117" s="10">
        <f>IF(B117="","",IFERROR(VLOOKUP(B117,Produits!$A$5:$E$64,5,FALSE),0))</f>
        <v/>
      </c>
      <c r="F117" s="10">
        <f>IF(B117="","",D117*E117)</f>
        <v/>
      </c>
      <c r="G117" s="10">
        <f>IF(B117="","",D117*IFERROR(VLOOKUP(B117,Produits!$A$5:$E$64,4,FALSE),0))</f>
        <v/>
      </c>
      <c r="H117" s="10">
        <f>IF(B117="","",F117-G117)</f>
        <v/>
      </c>
      <c r="I117" s="18" t="n"/>
      <c r="J117" s="18" t="n"/>
      <c r="K117" s="21">
        <f>IF(A117="","",YEAR(A117)*100+MONTH(A117))</f>
        <v/>
      </c>
    </row>
    <row r="118">
      <c r="A118" s="20" t="n"/>
      <c r="B118" s="18" t="n"/>
      <c r="C118" s="21">
        <f>IF(B118="","",IFERROR(VLOOKUP(B118,Produits!$A$5:$E$64,2,FALSE),"Code inconnu"))</f>
        <v/>
      </c>
      <c r="D118" s="18" t="n"/>
      <c r="E118" s="10">
        <f>IF(B118="","",IFERROR(VLOOKUP(B118,Produits!$A$5:$E$64,5,FALSE),0))</f>
        <v/>
      </c>
      <c r="F118" s="10">
        <f>IF(B118="","",D118*E118)</f>
        <v/>
      </c>
      <c r="G118" s="10">
        <f>IF(B118="","",D118*IFERROR(VLOOKUP(B118,Produits!$A$5:$E$64,4,FALSE),0))</f>
        <v/>
      </c>
      <c r="H118" s="10">
        <f>IF(B118="","",F118-G118)</f>
        <v/>
      </c>
      <c r="I118" s="18" t="n"/>
      <c r="J118" s="18" t="n"/>
      <c r="K118" s="21">
        <f>IF(A118="","",YEAR(A118)*100+MONTH(A118))</f>
        <v/>
      </c>
    </row>
    <row r="119">
      <c r="A119" s="20" t="n"/>
      <c r="B119" s="18" t="n"/>
      <c r="C119" s="21">
        <f>IF(B119="","",IFERROR(VLOOKUP(B119,Produits!$A$5:$E$64,2,FALSE),"Code inconnu"))</f>
        <v/>
      </c>
      <c r="D119" s="18" t="n"/>
      <c r="E119" s="10">
        <f>IF(B119="","",IFERROR(VLOOKUP(B119,Produits!$A$5:$E$64,5,FALSE),0))</f>
        <v/>
      </c>
      <c r="F119" s="10">
        <f>IF(B119="","",D119*E119)</f>
        <v/>
      </c>
      <c r="G119" s="10">
        <f>IF(B119="","",D119*IFERROR(VLOOKUP(B119,Produits!$A$5:$E$64,4,FALSE),0))</f>
        <v/>
      </c>
      <c r="H119" s="10">
        <f>IF(B119="","",F119-G119)</f>
        <v/>
      </c>
      <c r="I119" s="18" t="n"/>
      <c r="J119" s="18" t="n"/>
      <c r="K119" s="21">
        <f>IF(A119="","",YEAR(A119)*100+MONTH(A119))</f>
        <v/>
      </c>
    </row>
    <row r="120">
      <c r="A120" s="20" t="n"/>
      <c r="B120" s="18" t="n"/>
      <c r="C120" s="21">
        <f>IF(B120="","",IFERROR(VLOOKUP(B120,Produits!$A$5:$E$64,2,FALSE),"Code inconnu"))</f>
        <v/>
      </c>
      <c r="D120" s="18" t="n"/>
      <c r="E120" s="10">
        <f>IF(B120="","",IFERROR(VLOOKUP(B120,Produits!$A$5:$E$64,5,FALSE),0))</f>
        <v/>
      </c>
      <c r="F120" s="10">
        <f>IF(B120="","",D120*E120)</f>
        <v/>
      </c>
      <c r="G120" s="10">
        <f>IF(B120="","",D120*IFERROR(VLOOKUP(B120,Produits!$A$5:$E$64,4,FALSE),0))</f>
        <v/>
      </c>
      <c r="H120" s="10">
        <f>IF(B120="","",F120-G120)</f>
        <v/>
      </c>
      <c r="I120" s="18" t="n"/>
      <c r="J120" s="18" t="n"/>
      <c r="K120" s="21">
        <f>IF(A120="","",YEAR(A120)*100+MONTH(A120))</f>
        <v/>
      </c>
    </row>
    <row r="121">
      <c r="A121" s="20" t="n"/>
      <c r="B121" s="18" t="n"/>
      <c r="C121" s="21">
        <f>IF(B121="","",IFERROR(VLOOKUP(B121,Produits!$A$5:$E$64,2,FALSE),"Code inconnu"))</f>
        <v/>
      </c>
      <c r="D121" s="18" t="n"/>
      <c r="E121" s="10">
        <f>IF(B121="","",IFERROR(VLOOKUP(B121,Produits!$A$5:$E$64,5,FALSE),0))</f>
        <v/>
      </c>
      <c r="F121" s="10">
        <f>IF(B121="","",D121*E121)</f>
        <v/>
      </c>
      <c r="G121" s="10">
        <f>IF(B121="","",D121*IFERROR(VLOOKUP(B121,Produits!$A$5:$E$64,4,FALSE),0))</f>
        <v/>
      </c>
      <c r="H121" s="10">
        <f>IF(B121="","",F121-G121)</f>
        <v/>
      </c>
      <c r="I121" s="18" t="n"/>
      <c r="J121" s="18" t="n"/>
      <c r="K121" s="21">
        <f>IF(A121="","",YEAR(A121)*100+MONTH(A121))</f>
        <v/>
      </c>
    </row>
    <row r="122">
      <c r="A122" s="20" t="n"/>
      <c r="B122" s="18" t="n"/>
      <c r="C122" s="21">
        <f>IF(B122="","",IFERROR(VLOOKUP(B122,Produits!$A$5:$E$64,2,FALSE),"Code inconnu"))</f>
        <v/>
      </c>
      <c r="D122" s="18" t="n"/>
      <c r="E122" s="10">
        <f>IF(B122="","",IFERROR(VLOOKUP(B122,Produits!$A$5:$E$64,5,FALSE),0))</f>
        <v/>
      </c>
      <c r="F122" s="10">
        <f>IF(B122="","",D122*E122)</f>
        <v/>
      </c>
      <c r="G122" s="10">
        <f>IF(B122="","",D122*IFERROR(VLOOKUP(B122,Produits!$A$5:$E$64,4,FALSE),0))</f>
        <v/>
      </c>
      <c r="H122" s="10">
        <f>IF(B122="","",F122-G122)</f>
        <v/>
      </c>
      <c r="I122" s="18" t="n"/>
      <c r="J122" s="18" t="n"/>
      <c r="K122" s="21">
        <f>IF(A122="","",YEAR(A122)*100+MONTH(A122))</f>
        <v/>
      </c>
    </row>
    <row r="123">
      <c r="A123" s="20" t="n"/>
      <c r="B123" s="18" t="n"/>
      <c r="C123" s="21">
        <f>IF(B123="","",IFERROR(VLOOKUP(B123,Produits!$A$5:$E$64,2,FALSE),"Code inconnu"))</f>
        <v/>
      </c>
      <c r="D123" s="18" t="n"/>
      <c r="E123" s="10">
        <f>IF(B123="","",IFERROR(VLOOKUP(B123,Produits!$A$5:$E$64,5,FALSE),0))</f>
        <v/>
      </c>
      <c r="F123" s="10">
        <f>IF(B123="","",D123*E123)</f>
        <v/>
      </c>
      <c r="G123" s="10">
        <f>IF(B123="","",D123*IFERROR(VLOOKUP(B123,Produits!$A$5:$E$64,4,FALSE),0))</f>
        <v/>
      </c>
      <c r="H123" s="10">
        <f>IF(B123="","",F123-G123)</f>
        <v/>
      </c>
      <c r="I123" s="18" t="n"/>
      <c r="J123" s="18" t="n"/>
      <c r="K123" s="21">
        <f>IF(A123="","",YEAR(A123)*100+MONTH(A123))</f>
        <v/>
      </c>
    </row>
    <row r="124">
      <c r="A124" s="20" t="n"/>
      <c r="B124" s="18" t="n"/>
      <c r="C124" s="21">
        <f>IF(B124="","",IFERROR(VLOOKUP(B124,Produits!$A$5:$E$64,2,FALSE),"Code inconnu"))</f>
        <v/>
      </c>
      <c r="D124" s="18" t="n"/>
      <c r="E124" s="10">
        <f>IF(B124="","",IFERROR(VLOOKUP(B124,Produits!$A$5:$E$64,5,FALSE),0))</f>
        <v/>
      </c>
      <c r="F124" s="10">
        <f>IF(B124="","",D124*E124)</f>
        <v/>
      </c>
      <c r="G124" s="10">
        <f>IF(B124="","",D124*IFERROR(VLOOKUP(B124,Produits!$A$5:$E$64,4,FALSE),0))</f>
        <v/>
      </c>
      <c r="H124" s="10">
        <f>IF(B124="","",F124-G124)</f>
        <v/>
      </c>
      <c r="I124" s="18" t="n"/>
      <c r="J124" s="18" t="n"/>
      <c r="K124" s="21">
        <f>IF(A124="","",YEAR(A124)*100+MONTH(A124))</f>
        <v/>
      </c>
    </row>
    <row r="125">
      <c r="A125" s="20" t="n"/>
      <c r="B125" s="18" t="n"/>
      <c r="C125" s="21">
        <f>IF(B125="","",IFERROR(VLOOKUP(B125,Produits!$A$5:$E$64,2,FALSE),"Code inconnu"))</f>
        <v/>
      </c>
      <c r="D125" s="18" t="n"/>
      <c r="E125" s="10">
        <f>IF(B125="","",IFERROR(VLOOKUP(B125,Produits!$A$5:$E$64,5,FALSE),0))</f>
        <v/>
      </c>
      <c r="F125" s="10">
        <f>IF(B125="","",D125*E125)</f>
        <v/>
      </c>
      <c r="G125" s="10">
        <f>IF(B125="","",D125*IFERROR(VLOOKUP(B125,Produits!$A$5:$E$64,4,FALSE),0))</f>
        <v/>
      </c>
      <c r="H125" s="10">
        <f>IF(B125="","",F125-G125)</f>
        <v/>
      </c>
      <c r="I125" s="18" t="n"/>
      <c r="J125" s="18" t="n"/>
      <c r="K125" s="21">
        <f>IF(A125="","",YEAR(A125)*100+MONTH(A125))</f>
        <v/>
      </c>
    </row>
    <row r="126">
      <c r="A126" s="20" t="n"/>
      <c r="B126" s="18" t="n"/>
      <c r="C126" s="21">
        <f>IF(B126="","",IFERROR(VLOOKUP(B126,Produits!$A$5:$E$64,2,FALSE),"Code inconnu"))</f>
        <v/>
      </c>
      <c r="D126" s="18" t="n"/>
      <c r="E126" s="10">
        <f>IF(B126="","",IFERROR(VLOOKUP(B126,Produits!$A$5:$E$64,5,FALSE),0))</f>
        <v/>
      </c>
      <c r="F126" s="10">
        <f>IF(B126="","",D126*E126)</f>
        <v/>
      </c>
      <c r="G126" s="10">
        <f>IF(B126="","",D126*IFERROR(VLOOKUP(B126,Produits!$A$5:$E$64,4,FALSE),0))</f>
        <v/>
      </c>
      <c r="H126" s="10">
        <f>IF(B126="","",F126-G126)</f>
        <v/>
      </c>
      <c r="I126" s="18" t="n"/>
      <c r="J126" s="18" t="n"/>
      <c r="K126" s="21">
        <f>IF(A126="","",YEAR(A126)*100+MONTH(A126))</f>
        <v/>
      </c>
    </row>
    <row r="127">
      <c r="A127" s="20" t="n"/>
      <c r="B127" s="18" t="n"/>
      <c r="C127" s="21">
        <f>IF(B127="","",IFERROR(VLOOKUP(B127,Produits!$A$5:$E$64,2,FALSE),"Code inconnu"))</f>
        <v/>
      </c>
      <c r="D127" s="18" t="n"/>
      <c r="E127" s="10">
        <f>IF(B127="","",IFERROR(VLOOKUP(B127,Produits!$A$5:$E$64,5,FALSE),0))</f>
        <v/>
      </c>
      <c r="F127" s="10">
        <f>IF(B127="","",D127*E127)</f>
        <v/>
      </c>
      <c r="G127" s="10">
        <f>IF(B127="","",D127*IFERROR(VLOOKUP(B127,Produits!$A$5:$E$64,4,FALSE),0))</f>
        <v/>
      </c>
      <c r="H127" s="10">
        <f>IF(B127="","",F127-G127)</f>
        <v/>
      </c>
      <c r="I127" s="18" t="n"/>
      <c r="J127" s="18" t="n"/>
      <c r="K127" s="21">
        <f>IF(A127="","",YEAR(A127)*100+MONTH(A127))</f>
        <v/>
      </c>
    </row>
    <row r="128">
      <c r="A128" s="20" t="n"/>
      <c r="B128" s="18" t="n"/>
      <c r="C128" s="21">
        <f>IF(B128="","",IFERROR(VLOOKUP(B128,Produits!$A$5:$E$64,2,FALSE),"Code inconnu"))</f>
        <v/>
      </c>
      <c r="D128" s="18" t="n"/>
      <c r="E128" s="10">
        <f>IF(B128="","",IFERROR(VLOOKUP(B128,Produits!$A$5:$E$64,5,FALSE),0))</f>
        <v/>
      </c>
      <c r="F128" s="10">
        <f>IF(B128="","",D128*E128)</f>
        <v/>
      </c>
      <c r="G128" s="10">
        <f>IF(B128="","",D128*IFERROR(VLOOKUP(B128,Produits!$A$5:$E$64,4,FALSE),0))</f>
        <v/>
      </c>
      <c r="H128" s="10">
        <f>IF(B128="","",F128-G128)</f>
        <v/>
      </c>
      <c r="I128" s="18" t="n"/>
      <c r="J128" s="18" t="n"/>
      <c r="K128" s="21">
        <f>IF(A128="","",YEAR(A128)*100+MONTH(A128))</f>
        <v/>
      </c>
    </row>
    <row r="129">
      <c r="A129" s="20" t="n"/>
      <c r="B129" s="18" t="n"/>
      <c r="C129" s="21">
        <f>IF(B129="","",IFERROR(VLOOKUP(B129,Produits!$A$5:$E$64,2,FALSE),"Code inconnu"))</f>
        <v/>
      </c>
      <c r="D129" s="18" t="n"/>
      <c r="E129" s="10">
        <f>IF(B129="","",IFERROR(VLOOKUP(B129,Produits!$A$5:$E$64,5,FALSE),0))</f>
        <v/>
      </c>
      <c r="F129" s="10">
        <f>IF(B129="","",D129*E129)</f>
        <v/>
      </c>
      <c r="G129" s="10">
        <f>IF(B129="","",D129*IFERROR(VLOOKUP(B129,Produits!$A$5:$E$64,4,FALSE),0))</f>
        <v/>
      </c>
      <c r="H129" s="10">
        <f>IF(B129="","",F129-G129)</f>
        <v/>
      </c>
      <c r="I129" s="18" t="n"/>
      <c r="J129" s="18" t="n"/>
      <c r="K129" s="21">
        <f>IF(A129="","",YEAR(A129)*100+MONTH(A129))</f>
        <v/>
      </c>
    </row>
    <row r="130">
      <c r="A130" s="20" t="n"/>
      <c r="B130" s="18" t="n"/>
      <c r="C130" s="21">
        <f>IF(B130="","",IFERROR(VLOOKUP(B130,Produits!$A$5:$E$64,2,FALSE),"Code inconnu"))</f>
        <v/>
      </c>
      <c r="D130" s="18" t="n"/>
      <c r="E130" s="10">
        <f>IF(B130="","",IFERROR(VLOOKUP(B130,Produits!$A$5:$E$64,5,FALSE),0))</f>
        <v/>
      </c>
      <c r="F130" s="10">
        <f>IF(B130="","",D130*E130)</f>
        <v/>
      </c>
      <c r="G130" s="10">
        <f>IF(B130="","",D130*IFERROR(VLOOKUP(B130,Produits!$A$5:$E$64,4,FALSE),0))</f>
        <v/>
      </c>
      <c r="H130" s="10">
        <f>IF(B130="","",F130-G130)</f>
        <v/>
      </c>
      <c r="I130" s="18" t="n"/>
      <c r="J130" s="18" t="n"/>
      <c r="K130" s="21">
        <f>IF(A130="","",YEAR(A130)*100+MONTH(A130))</f>
        <v/>
      </c>
    </row>
    <row r="131">
      <c r="A131" s="20" t="n"/>
      <c r="B131" s="18" t="n"/>
      <c r="C131" s="21">
        <f>IF(B131="","",IFERROR(VLOOKUP(B131,Produits!$A$5:$E$64,2,FALSE),"Code inconnu"))</f>
        <v/>
      </c>
      <c r="D131" s="18" t="n"/>
      <c r="E131" s="10">
        <f>IF(B131="","",IFERROR(VLOOKUP(B131,Produits!$A$5:$E$64,5,FALSE),0))</f>
        <v/>
      </c>
      <c r="F131" s="10">
        <f>IF(B131="","",D131*E131)</f>
        <v/>
      </c>
      <c r="G131" s="10">
        <f>IF(B131="","",D131*IFERROR(VLOOKUP(B131,Produits!$A$5:$E$64,4,FALSE),0))</f>
        <v/>
      </c>
      <c r="H131" s="10">
        <f>IF(B131="","",F131-G131)</f>
        <v/>
      </c>
      <c r="I131" s="18" t="n"/>
      <c r="J131" s="18" t="n"/>
      <c r="K131" s="21">
        <f>IF(A131="","",YEAR(A131)*100+MONTH(A131))</f>
        <v/>
      </c>
    </row>
    <row r="132">
      <c r="A132" s="20" t="n"/>
      <c r="B132" s="18" t="n"/>
      <c r="C132" s="21">
        <f>IF(B132="","",IFERROR(VLOOKUP(B132,Produits!$A$5:$E$64,2,FALSE),"Code inconnu"))</f>
        <v/>
      </c>
      <c r="D132" s="18" t="n"/>
      <c r="E132" s="10">
        <f>IF(B132="","",IFERROR(VLOOKUP(B132,Produits!$A$5:$E$64,5,FALSE),0))</f>
        <v/>
      </c>
      <c r="F132" s="10">
        <f>IF(B132="","",D132*E132)</f>
        <v/>
      </c>
      <c r="G132" s="10">
        <f>IF(B132="","",D132*IFERROR(VLOOKUP(B132,Produits!$A$5:$E$64,4,FALSE),0))</f>
        <v/>
      </c>
      <c r="H132" s="10">
        <f>IF(B132="","",F132-G132)</f>
        <v/>
      </c>
      <c r="I132" s="18" t="n"/>
      <c r="J132" s="18" t="n"/>
      <c r="K132" s="21">
        <f>IF(A132="","",YEAR(A132)*100+MONTH(A132))</f>
        <v/>
      </c>
    </row>
    <row r="133">
      <c r="A133" s="20" t="n"/>
      <c r="B133" s="18" t="n"/>
      <c r="C133" s="21">
        <f>IF(B133="","",IFERROR(VLOOKUP(B133,Produits!$A$5:$E$64,2,FALSE),"Code inconnu"))</f>
        <v/>
      </c>
      <c r="D133" s="18" t="n"/>
      <c r="E133" s="10">
        <f>IF(B133="","",IFERROR(VLOOKUP(B133,Produits!$A$5:$E$64,5,FALSE),0))</f>
        <v/>
      </c>
      <c r="F133" s="10">
        <f>IF(B133="","",D133*E133)</f>
        <v/>
      </c>
      <c r="G133" s="10">
        <f>IF(B133="","",D133*IFERROR(VLOOKUP(B133,Produits!$A$5:$E$64,4,FALSE),0))</f>
        <v/>
      </c>
      <c r="H133" s="10">
        <f>IF(B133="","",F133-G133)</f>
        <v/>
      </c>
      <c r="I133" s="18" t="n"/>
      <c r="J133" s="18" t="n"/>
      <c r="K133" s="21">
        <f>IF(A133="","",YEAR(A133)*100+MONTH(A133))</f>
        <v/>
      </c>
    </row>
    <row r="134">
      <c r="A134" s="20" t="n"/>
      <c r="B134" s="18" t="n"/>
      <c r="C134" s="21">
        <f>IF(B134="","",IFERROR(VLOOKUP(B134,Produits!$A$5:$E$64,2,FALSE),"Code inconnu"))</f>
        <v/>
      </c>
      <c r="D134" s="18" t="n"/>
      <c r="E134" s="10">
        <f>IF(B134="","",IFERROR(VLOOKUP(B134,Produits!$A$5:$E$64,5,FALSE),0))</f>
        <v/>
      </c>
      <c r="F134" s="10">
        <f>IF(B134="","",D134*E134)</f>
        <v/>
      </c>
      <c r="G134" s="10">
        <f>IF(B134="","",D134*IFERROR(VLOOKUP(B134,Produits!$A$5:$E$64,4,FALSE),0))</f>
        <v/>
      </c>
      <c r="H134" s="10">
        <f>IF(B134="","",F134-G134)</f>
        <v/>
      </c>
      <c r="I134" s="18" t="n"/>
      <c r="J134" s="18" t="n"/>
      <c r="K134" s="21">
        <f>IF(A134="","",YEAR(A134)*100+MONTH(A134))</f>
        <v/>
      </c>
    </row>
    <row r="135">
      <c r="A135" s="20" t="n"/>
      <c r="B135" s="18" t="n"/>
      <c r="C135" s="21">
        <f>IF(B135="","",IFERROR(VLOOKUP(B135,Produits!$A$5:$E$64,2,FALSE),"Code inconnu"))</f>
        <v/>
      </c>
      <c r="D135" s="18" t="n"/>
      <c r="E135" s="10">
        <f>IF(B135="","",IFERROR(VLOOKUP(B135,Produits!$A$5:$E$64,5,FALSE),0))</f>
        <v/>
      </c>
      <c r="F135" s="10">
        <f>IF(B135="","",D135*E135)</f>
        <v/>
      </c>
      <c r="G135" s="10">
        <f>IF(B135="","",D135*IFERROR(VLOOKUP(B135,Produits!$A$5:$E$64,4,FALSE),0))</f>
        <v/>
      </c>
      <c r="H135" s="10">
        <f>IF(B135="","",F135-G135)</f>
        <v/>
      </c>
      <c r="I135" s="18" t="n"/>
      <c r="J135" s="18" t="n"/>
      <c r="K135" s="21">
        <f>IF(A135="","",YEAR(A135)*100+MONTH(A135))</f>
        <v/>
      </c>
    </row>
    <row r="136">
      <c r="A136" s="20" t="n"/>
      <c r="B136" s="18" t="n"/>
      <c r="C136" s="21">
        <f>IF(B136="","",IFERROR(VLOOKUP(B136,Produits!$A$5:$E$64,2,FALSE),"Code inconnu"))</f>
        <v/>
      </c>
      <c r="D136" s="18" t="n"/>
      <c r="E136" s="10">
        <f>IF(B136="","",IFERROR(VLOOKUP(B136,Produits!$A$5:$E$64,5,FALSE),0))</f>
        <v/>
      </c>
      <c r="F136" s="10">
        <f>IF(B136="","",D136*E136)</f>
        <v/>
      </c>
      <c r="G136" s="10">
        <f>IF(B136="","",D136*IFERROR(VLOOKUP(B136,Produits!$A$5:$E$64,4,FALSE),0))</f>
        <v/>
      </c>
      <c r="H136" s="10">
        <f>IF(B136="","",F136-G136)</f>
        <v/>
      </c>
      <c r="I136" s="18" t="n"/>
      <c r="J136" s="18" t="n"/>
      <c r="K136" s="21">
        <f>IF(A136="","",YEAR(A136)*100+MONTH(A136))</f>
        <v/>
      </c>
    </row>
    <row r="137">
      <c r="A137" s="20" t="n"/>
      <c r="B137" s="18" t="n"/>
      <c r="C137" s="21">
        <f>IF(B137="","",IFERROR(VLOOKUP(B137,Produits!$A$5:$E$64,2,FALSE),"Code inconnu"))</f>
        <v/>
      </c>
      <c r="D137" s="18" t="n"/>
      <c r="E137" s="10">
        <f>IF(B137="","",IFERROR(VLOOKUP(B137,Produits!$A$5:$E$64,5,FALSE),0))</f>
        <v/>
      </c>
      <c r="F137" s="10">
        <f>IF(B137="","",D137*E137)</f>
        <v/>
      </c>
      <c r="G137" s="10">
        <f>IF(B137="","",D137*IFERROR(VLOOKUP(B137,Produits!$A$5:$E$64,4,FALSE),0))</f>
        <v/>
      </c>
      <c r="H137" s="10">
        <f>IF(B137="","",F137-G137)</f>
        <v/>
      </c>
      <c r="I137" s="18" t="n"/>
      <c r="J137" s="18" t="n"/>
      <c r="K137" s="21">
        <f>IF(A137="","",YEAR(A137)*100+MONTH(A137))</f>
        <v/>
      </c>
    </row>
    <row r="138">
      <c r="A138" s="20" t="n"/>
      <c r="B138" s="18" t="n"/>
      <c r="C138" s="21">
        <f>IF(B138="","",IFERROR(VLOOKUP(B138,Produits!$A$5:$E$64,2,FALSE),"Code inconnu"))</f>
        <v/>
      </c>
      <c r="D138" s="18" t="n"/>
      <c r="E138" s="10">
        <f>IF(B138="","",IFERROR(VLOOKUP(B138,Produits!$A$5:$E$64,5,FALSE),0))</f>
        <v/>
      </c>
      <c r="F138" s="10">
        <f>IF(B138="","",D138*E138)</f>
        <v/>
      </c>
      <c r="G138" s="10">
        <f>IF(B138="","",D138*IFERROR(VLOOKUP(B138,Produits!$A$5:$E$64,4,FALSE),0))</f>
        <v/>
      </c>
      <c r="H138" s="10">
        <f>IF(B138="","",F138-G138)</f>
        <v/>
      </c>
      <c r="I138" s="18" t="n"/>
      <c r="J138" s="18" t="n"/>
      <c r="K138" s="21">
        <f>IF(A138="","",YEAR(A138)*100+MONTH(A138))</f>
        <v/>
      </c>
    </row>
    <row r="139">
      <c r="A139" s="20" t="n"/>
      <c r="B139" s="18" t="n"/>
      <c r="C139" s="21">
        <f>IF(B139="","",IFERROR(VLOOKUP(B139,Produits!$A$5:$E$64,2,FALSE),"Code inconnu"))</f>
        <v/>
      </c>
      <c r="D139" s="18" t="n"/>
      <c r="E139" s="10">
        <f>IF(B139="","",IFERROR(VLOOKUP(B139,Produits!$A$5:$E$64,5,FALSE),0))</f>
        <v/>
      </c>
      <c r="F139" s="10">
        <f>IF(B139="","",D139*E139)</f>
        <v/>
      </c>
      <c r="G139" s="10">
        <f>IF(B139="","",D139*IFERROR(VLOOKUP(B139,Produits!$A$5:$E$64,4,FALSE),0))</f>
        <v/>
      </c>
      <c r="H139" s="10">
        <f>IF(B139="","",F139-G139)</f>
        <v/>
      </c>
      <c r="I139" s="18" t="n"/>
      <c r="J139" s="18" t="n"/>
      <c r="K139" s="21">
        <f>IF(A139="","",YEAR(A139)*100+MONTH(A139))</f>
        <v/>
      </c>
    </row>
    <row r="140">
      <c r="A140" s="20" t="n"/>
      <c r="B140" s="18" t="n"/>
      <c r="C140" s="21">
        <f>IF(B140="","",IFERROR(VLOOKUP(B140,Produits!$A$5:$E$64,2,FALSE),"Code inconnu"))</f>
        <v/>
      </c>
      <c r="D140" s="18" t="n"/>
      <c r="E140" s="10">
        <f>IF(B140="","",IFERROR(VLOOKUP(B140,Produits!$A$5:$E$64,5,FALSE),0))</f>
        <v/>
      </c>
      <c r="F140" s="10">
        <f>IF(B140="","",D140*E140)</f>
        <v/>
      </c>
      <c r="G140" s="10">
        <f>IF(B140="","",D140*IFERROR(VLOOKUP(B140,Produits!$A$5:$E$64,4,FALSE),0))</f>
        <v/>
      </c>
      <c r="H140" s="10">
        <f>IF(B140="","",F140-G140)</f>
        <v/>
      </c>
      <c r="I140" s="18" t="n"/>
      <c r="J140" s="18" t="n"/>
      <c r="K140" s="21">
        <f>IF(A140="","",YEAR(A140)*100+MONTH(A140))</f>
        <v/>
      </c>
    </row>
    <row r="141">
      <c r="A141" s="20" t="n"/>
      <c r="B141" s="18" t="n"/>
      <c r="C141" s="21">
        <f>IF(B141="","",IFERROR(VLOOKUP(B141,Produits!$A$5:$E$64,2,FALSE),"Code inconnu"))</f>
        <v/>
      </c>
      <c r="D141" s="18" t="n"/>
      <c r="E141" s="10">
        <f>IF(B141="","",IFERROR(VLOOKUP(B141,Produits!$A$5:$E$64,5,FALSE),0))</f>
        <v/>
      </c>
      <c r="F141" s="10">
        <f>IF(B141="","",D141*E141)</f>
        <v/>
      </c>
      <c r="G141" s="10">
        <f>IF(B141="","",D141*IFERROR(VLOOKUP(B141,Produits!$A$5:$E$64,4,FALSE),0))</f>
        <v/>
      </c>
      <c r="H141" s="10">
        <f>IF(B141="","",F141-G141)</f>
        <v/>
      </c>
      <c r="I141" s="18" t="n"/>
      <c r="J141" s="18" t="n"/>
      <c r="K141" s="21">
        <f>IF(A141="","",YEAR(A141)*100+MONTH(A141))</f>
        <v/>
      </c>
    </row>
    <row r="142">
      <c r="A142" s="20" t="n"/>
      <c r="B142" s="18" t="n"/>
      <c r="C142" s="21">
        <f>IF(B142="","",IFERROR(VLOOKUP(B142,Produits!$A$5:$E$64,2,FALSE),"Code inconnu"))</f>
        <v/>
      </c>
      <c r="D142" s="18" t="n"/>
      <c r="E142" s="10">
        <f>IF(B142="","",IFERROR(VLOOKUP(B142,Produits!$A$5:$E$64,5,FALSE),0))</f>
        <v/>
      </c>
      <c r="F142" s="10">
        <f>IF(B142="","",D142*E142)</f>
        <v/>
      </c>
      <c r="G142" s="10">
        <f>IF(B142="","",D142*IFERROR(VLOOKUP(B142,Produits!$A$5:$E$64,4,FALSE),0))</f>
        <v/>
      </c>
      <c r="H142" s="10">
        <f>IF(B142="","",F142-G142)</f>
        <v/>
      </c>
      <c r="I142" s="18" t="n"/>
      <c r="J142" s="18" t="n"/>
      <c r="K142" s="21">
        <f>IF(A142="","",YEAR(A142)*100+MONTH(A142))</f>
        <v/>
      </c>
    </row>
    <row r="143">
      <c r="A143" s="20" t="n"/>
      <c r="B143" s="18" t="n"/>
      <c r="C143" s="21">
        <f>IF(B143="","",IFERROR(VLOOKUP(B143,Produits!$A$5:$E$64,2,FALSE),"Code inconnu"))</f>
        <v/>
      </c>
      <c r="D143" s="18" t="n"/>
      <c r="E143" s="10">
        <f>IF(B143="","",IFERROR(VLOOKUP(B143,Produits!$A$5:$E$64,5,FALSE),0))</f>
        <v/>
      </c>
      <c r="F143" s="10">
        <f>IF(B143="","",D143*E143)</f>
        <v/>
      </c>
      <c r="G143" s="10">
        <f>IF(B143="","",D143*IFERROR(VLOOKUP(B143,Produits!$A$5:$E$64,4,FALSE),0))</f>
        <v/>
      </c>
      <c r="H143" s="10">
        <f>IF(B143="","",F143-G143)</f>
        <v/>
      </c>
      <c r="I143" s="18" t="n"/>
      <c r="J143" s="18" t="n"/>
      <c r="K143" s="21">
        <f>IF(A143="","",YEAR(A143)*100+MONTH(A143))</f>
        <v/>
      </c>
    </row>
    <row r="144">
      <c r="A144" s="20" t="n"/>
      <c r="B144" s="18" t="n"/>
      <c r="C144" s="21">
        <f>IF(B144="","",IFERROR(VLOOKUP(B144,Produits!$A$5:$E$64,2,FALSE),"Code inconnu"))</f>
        <v/>
      </c>
      <c r="D144" s="18" t="n"/>
      <c r="E144" s="10">
        <f>IF(B144="","",IFERROR(VLOOKUP(B144,Produits!$A$5:$E$64,5,FALSE),0))</f>
        <v/>
      </c>
      <c r="F144" s="10">
        <f>IF(B144="","",D144*E144)</f>
        <v/>
      </c>
      <c r="G144" s="10">
        <f>IF(B144="","",D144*IFERROR(VLOOKUP(B144,Produits!$A$5:$E$64,4,FALSE),0))</f>
        <v/>
      </c>
      <c r="H144" s="10">
        <f>IF(B144="","",F144-G144)</f>
        <v/>
      </c>
      <c r="I144" s="18" t="n"/>
      <c r="J144" s="18" t="n"/>
      <c r="K144" s="21">
        <f>IF(A144="","",YEAR(A144)*100+MONTH(A144))</f>
        <v/>
      </c>
    </row>
    <row r="145">
      <c r="A145" s="20" t="n"/>
      <c r="B145" s="18" t="n"/>
      <c r="C145" s="21">
        <f>IF(B145="","",IFERROR(VLOOKUP(B145,Produits!$A$5:$E$64,2,FALSE),"Code inconnu"))</f>
        <v/>
      </c>
      <c r="D145" s="18" t="n"/>
      <c r="E145" s="10">
        <f>IF(B145="","",IFERROR(VLOOKUP(B145,Produits!$A$5:$E$64,5,FALSE),0))</f>
        <v/>
      </c>
      <c r="F145" s="10">
        <f>IF(B145="","",D145*E145)</f>
        <v/>
      </c>
      <c r="G145" s="10">
        <f>IF(B145="","",D145*IFERROR(VLOOKUP(B145,Produits!$A$5:$E$64,4,FALSE),0))</f>
        <v/>
      </c>
      <c r="H145" s="10">
        <f>IF(B145="","",F145-G145)</f>
        <v/>
      </c>
      <c r="I145" s="18" t="n"/>
      <c r="J145" s="18" t="n"/>
      <c r="K145" s="21">
        <f>IF(A145="","",YEAR(A145)*100+MONTH(A145))</f>
        <v/>
      </c>
    </row>
    <row r="146">
      <c r="A146" s="20" t="n"/>
      <c r="B146" s="18" t="n"/>
      <c r="C146" s="21">
        <f>IF(B146="","",IFERROR(VLOOKUP(B146,Produits!$A$5:$E$64,2,FALSE),"Code inconnu"))</f>
        <v/>
      </c>
      <c r="D146" s="18" t="n"/>
      <c r="E146" s="10">
        <f>IF(B146="","",IFERROR(VLOOKUP(B146,Produits!$A$5:$E$64,5,FALSE),0))</f>
        <v/>
      </c>
      <c r="F146" s="10">
        <f>IF(B146="","",D146*E146)</f>
        <v/>
      </c>
      <c r="G146" s="10">
        <f>IF(B146="","",D146*IFERROR(VLOOKUP(B146,Produits!$A$5:$E$64,4,FALSE),0))</f>
        <v/>
      </c>
      <c r="H146" s="10">
        <f>IF(B146="","",F146-G146)</f>
        <v/>
      </c>
      <c r="I146" s="18" t="n"/>
      <c r="J146" s="18" t="n"/>
      <c r="K146" s="21">
        <f>IF(A146="","",YEAR(A146)*100+MONTH(A146))</f>
        <v/>
      </c>
    </row>
    <row r="147">
      <c r="A147" s="20" t="n"/>
      <c r="B147" s="18" t="n"/>
      <c r="C147" s="21">
        <f>IF(B147="","",IFERROR(VLOOKUP(B147,Produits!$A$5:$E$64,2,FALSE),"Code inconnu"))</f>
        <v/>
      </c>
      <c r="D147" s="18" t="n"/>
      <c r="E147" s="10">
        <f>IF(B147="","",IFERROR(VLOOKUP(B147,Produits!$A$5:$E$64,5,FALSE),0))</f>
        <v/>
      </c>
      <c r="F147" s="10">
        <f>IF(B147="","",D147*E147)</f>
        <v/>
      </c>
      <c r="G147" s="10">
        <f>IF(B147="","",D147*IFERROR(VLOOKUP(B147,Produits!$A$5:$E$64,4,FALSE),0))</f>
        <v/>
      </c>
      <c r="H147" s="10">
        <f>IF(B147="","",F147-G147)</f>
        <v/>
      </c>
      <c r="I147" s="18" t="n"/>
      <c r="J147" s="18" t="n"/>
      <c r="K147" s="21">
        <f>IF(A147="","",YEAR(A147)*100+MONTH(A147))</f>
        <v/>
      </c>
    </row>
    <row r="148">
      <c r="A148" s="20" t="n"/>
      <c r="B148" s="18" t="n"/>
      <c r="C148" s="21">
        <f>IF(B148="","",IFERROR(VLOOKUP(B148,Produits!$A$5:$E$64,2,FALSE),"Code inconnu"))</f>
        <v/>
      </c>
      <c r="D148" s="18" t="n"/>
      <c r="E148" s="10">
        <f>IF(B148="","",IFERROR(VLOOKUP(B148,Produits!$A$5:$E$64,5,FALSE),0))</f>
        <v/>
      </c>
      <c r="F148" s="10">
        <f>IF(B148="","",D148*E148)</f>
        <v/>
      </c>
      <c r="G148" s="10">
        <f>IF(B148="","",D148*IFERROR(VLOOKUP(B148,Produits!$A$5:$E$64,4,FALSE),0))</f>
        <v/>
      </c>
      <c r="H148" s="10">
        <f>IF(B148="","",F148-G148)</f>
        <v/>
      </c>
      <c r="I148" s="18" t="n"/>
      <c r="J148" s="18" t="n"/>
      <c r="K148" s="21">
        <f>IF(A148="","",YEAR(A148)*100+MONTH(A148))</f>
        <v/>
      </c>
    </row>
    <row r="149">
      <c r="A149" s="20" t="n"/>
      <c r="B149" s="18" t="n"/>
      <c r="C149" s="21">
        <f>IF(B149="","",IFERROR(VLOOKUP(B149,Produits!$A$5:$E$64,2,FALSE),"Code inconnu"))</f>
        <v/>
      </c>
      <c r="D149" s="18" t="n"/>
      <c r="E149" s="10">
        <f>IF(B149="","",IFERROR(VLOOKUP(B149,Produits!$A$5:$E$64,5,FALSE),0))</f>
        <v/>
      </c>
      <c r="F149" s="10">
        <f>IF(B149="","",D149*E149)</f>
        <v/>
      </c>
      <c r="G149" s="10">
        <f>IF(B149="","",D149*IFERROR(VLOOKUP(B149,Produits!$A$5:$E$64,4,FALSE),0))</f>
        <v/>
      </c>
      <c r="H149" s="10">
        <f>IF(B149="","",F149-G149)</f>
        <v/>
      </c>
      <c r="I149" s="18" t="n"/>
      <c r="J149" s="18" t="n"/>
      <c r="K149" s="21">
        <f>IF(A149="","",YEAR(A149)*100+MONTH(A149))</f>
        <v/>
      </c>
    </row>
    <row r="150">
      <c r="A150" s="20" t="n"/>
      <c r="B150" s="18" t="n"/>
      <c r="C150" s="21">
        <f>IF(B150="","",IFERROR(VLOOKUP(B150,Produits!$A$5:$E$64,2,FALSE),"Code inconnu"))</f>
        <v/>
      </c>
      <c r="D150" s="18" t="n"/>
      <c r="E150" s="10">
        <f>IF(B150="","",IFERROR(VLOOKUP(B150,Produits!$A$5:$E$64,5,FALSE),0))</f>
        <v/>
      </c>
      <c r="F150" s="10">
        <f>IF(B150="","",D150*E150)</f>
        <v/>
      </c>
      <c r="G150" s="10">
        <f>IF(B150="","",D150*IFERROR(VLOOKUP(B150,Produits!$A$5:$E$64,4,FALSE),0))</f>
        <v/>
      </c>
      <c r="H150" s="10">
        <f>IF(B150="","",F150-G150)</f>
        <v/>
      </c>
      <c r="I150" s="18" t="n"/>
      <c r="J150" s="18" t="n"/>
      <c r="K150" s="21">
        <f>IF(A150="","",YEAR(A150)*100+MONTH(A150))</f>
        <v/>
      </c>
    </row>
    <row r="151">
      <c r="A151" s="20" t="n"/>
      <c r="B151" s="18" t="n"/>
      <c r="C151" s="21">
        <f>IF(B151="","",IFERROR(VLOOKUP(B151,Produits!$A$5:$E$64,2,FALSE),"Code inconnu"))</f>
        <v/>
      </c>
      <c r="D151" s="18" t="n"/>
      <c r="E151" s="10">
        <f>IF(B151="","",IFERROR(VLOOKUP(B151,Produits!$A$5:$E$64,5,FALSE),0))</f>
        <v/>
      </c>
      <c r="F151" s="10">
        <f>IF(B151="","",D151*E151)</f>
        <v/>
      </c>
      <c r="G151" s="10">
        <f>IF(B151="","",D151*IFERROR(VLOOKUP(B151,Produits!$A$5:$E$64,4,FALSE),0))</f>
        <v/>
      </c>
      <c r="H151" s="10">
        <f>IF(B151="","",F151-G151)</f>
        <v/>
      </c>
      <c r="I151" s="18" t="n"/>
      <c r="J151" s="18" t="n"/>
      <c r="K151" s="21">
        <f>IF(A151="","",YEAR(A151)*100+MONTH(A151))</f>
        <v/>
      </c>
    </row>
    <row r="152">
      <c r="A152" s="20" t="n"/>
      <c r="B152" s="18" t="n"/>
      <c r="C152" s="21">
        <f>IF(B152="","",IFERROR(VLOOKUP(B152,Produits!$A$5:$E$64,2,FALSE),"Code inconnu"))</f>
        <v/>
      </c>
      <c r="D152" s="18" t="n"/>
      <c r="E152" s="10">
        <f>IF(B152="","",IFERROR(VLOOKUP(B152,Produits!$A$5:$E$64,5,FALSE),0))</f>
        <v/>
      </c>
      <c r="F152" s="10">
        <f>IF(B152="","",D152*E152)</f>
        <v/>
      </c>
      <c r="G152" s="10">
        <f>IF(B152="","",D152*IFERROR(VLOOKUP(B152,Produits!$A$5:$E$64,4,FALSE),0))</f>
        <v/>
      </c>
      <c r="H152" s="10">
        <f>IF(B152="","",F152-G152)</f>
        <v/>
      </c>
      <c r="I152" s="18" t="n"/>
      <c r="J152" s="18" t="n"/>
      <c r="K152" s="21">
        <f>IF(A152="","",YEAR(A152)*100+MONTH(A152))</f>
        <v/>
      </c>
    </row>
    <row r="153">
      <c r="A153" s="20" t="n"/>
      <c r="B153" s="18" t="n"/>
      <c r="C153" s="21">
        <f>IF(B153="","",IFERROR(VLOOKUP(B153,Produits!$A$5:$E$64,2,FALSE),"Code inconnu"))</f>
        <v/>
      </c>
      <c r="D153" s="18" t="n"/>
      <c r="E153" s="10">
        <f>IF(B153="","",IFERROR(VLOOKUP(B153,Produits!$A$5:$E$64,5,FALSE),0))</f>
        <v/>
      </c>
      <c r="F153" s="10">
        <f>IF(B153="","",D153*E153)</f>
        <v/>
      </c>
      <c r="G153" s="10">
        <f>IF(B153="","",D153*IFERROR(VLOOKUP(B153,Produits!$A$5:$E$64,4,FALSE),0))</f>
        <v/>
      </c>
      <c r="H153" s="10">
        <f>IF(B153="","",F153-G153)</f>
        <v/>
      </c>
      <c r="I153" s="18" t="n"/>
      <c r="J153" s="18" t="n"/>
      <c r="K153" s="21">
        <f>IF(A153="","",YEAR(A153)*100+MONTH(A153))</f>
        <v/>
      </c>
    </row>
    <row r="154">
      <c r="A154" s="20" t="n"/>
      <c r="B154" s="18" t="n"/>
      <c r="C154" s="21">
        <f>IF(B154="","",IFERROR(VLOOKUP(B154,Produits!$A$5:$E$64,2,FALSE),"Code inconnu"))</f>
        <v/>
      </c>
      <c r="D154" s="18" t="n"/>
      <c r="E154" s="10">
        <f>IF(B154="","",IFERROR(VLOOKUP(B154,Produits!$A$5:$E$64,5,FALSE),0))</f>
        <v/>
      </c>
      <c r="F154" s="10">
        <f>IF(B154="","",D154*E154)</f>
        <v/>
      </c>
      <c r="G154" s="10">
        <f>IF(B154="","",D154*IFERROR(VLOOKUP(B154,Produits!$A$5:$E$64,4,FALSE),0))</f>
        <v/>
      </c>
      <c r="H154" s="10">
        <f>IF(B154="","",F154-G154)</f>
        <v/>
      </c>
      <c r="I154" s="18" t="n"/>
      <c r="J154" s="18" t="n"/>
      <c r="K154" s="21">
        <f>IF(A154="","",YEAR(A154)*100+MONTH(A154))</f>
        <v/>
      </c>
    </row>
    <row r="155">
      <c r="A155" s="20" t="n"/>
      <c r="B155" s="18" t="n"/>
      <c r="C155" s="21">
        <f>IF(B155="","",IFERROR(VLOOKUP(B155,Produits!$A$5:$E$64,2,FALSE),"Code inconnu"))</f>
        <v/>
      </c>
      <c r="D155" s="18" t="n"/>
      <c r="E155" s="10">
        <f>IF(B155="","",IFERROR(VLOOKUP(B155,Produits!$A$5:$E$64,5,FALSE),0))</f>
        <v/>
      </c>
      <c r="F155" s="10">
        <f>IF(B155="","",D155*E155)</f>
        <v/>
      </c>
      <c r="G155" s="10">
        <f>IF(B155="","",D155*IFERROR(VLOOKUP(B155,Produits!$A$5:$E$64,4,FALSE),0))</f>
        <v/>
      </c>
      <c r="H155" s="10">
        <f>IF(B155="","",F155-G155)</f>
        <v/>
      </c>
      <c r="I155" s="18" t="n"/>
      <c r="J155" s="18" t="n"/>
      <c r="K155" s="21">
        <f>IF(A155="","",YEAR(A155)*100+MONTH(A155))</f>
        <v/>
      </c>
    </row>
    <row r="156">
      <c r="A156" s="20" t="n"/>
      <c r="B156" s="18" t="n"/>
      <c r="C156" s="21">
        <f>IF(B156="","",IFERROR(VLOOKUP(B156,Produits!$A$5:$E$64,2,FALSE),"Code inconnu"))</f>
        <v/>
      </c>
      <c r="D156" s="18" t="n"/>
      <c r="E156" s="10">
        <f>IF(B156="","",IFERROR(VLOOKUP(B156,Produits!$A$5:$E$64,5,FALSE),0))</f>
        <v/>
      </c>
      <c r="F156" s="10">
        <f>IF(B156="","",D156*E156)</f>
        <v/>
      </c>
      <c r="G156" s="10">
        <f>IF(B156="","",D156*IFERROR(VLOOKUP(B156,Produits!$A$5:$E$64,4,FALSE),0))</f>
        <v/>
      </c>
      <c r="H156" s="10">
        <f>IF(B156="","",F156-G156)</f>
        <v/>
      </c>
      <c r="I156" s="18" t="n"/>
      <c r="J156" s="18" t="n"/>
      <c r="K156" s="21">
        <f>IF(A156="","",YEAR(A156)*100+MONTH(A156))</f>
        <v/>
      </c>
    </row>
    <row r="157">
      <c r="A157" s="20" t="n"/>
      <c r="B157" s="18" t="n"/>
      <c r="C157" s="21">
        <f>IF(B157="","",IFERROR(VLOOKUP(B157,Produits!$A$5:$E$64,2,FALSE),"Code inconnu"))</f>
        <v/>
      </c>
      <c r="D157" s="18" t="n"/>
      <c r="E157" s="10">
        <f>IF(B157="","",IFERROR(VLOOKUP(B157,Produits!$A$5:$E$64,5,FALSE),0))</f>
        <v/>
      </c>
      <c r="F157" s="10">
        <f>IF(B157="","",D157*E157)</f>
        <v/>
      </c>
      <c r="G157" s="10">
        <f>IF(B157="","",D157*IFERROR(VLOOKUP(B157,Produits!$A$5:$E$64,4,FALSE),0))</f>
        <v/>
      </c>
      <c r="H157" s="10">
        <f>IF(B157="","",F157-G157)</f>
        <v/>
      </c>
      <c r="I157" s="18" t="n"/>
      <c r="J157" s="18" t="n"/>
      <c r="K157" s="21">
        <f>IF(A157="","",YEAR(A157)*100+MONTH(A157))</f>
        <v/>
      </c>
    </row>
    <row r="158">
      <c r="A158" s="20" t="n"/>
      <c r="B158" s="18" t="n"/>
      <c r="C158" s="21">
        <f>IF(B158="","",IFERROR(VLOOKUP(B158,Produits!$A$5:$E$64,2,FALSE),"Code inconnu"))</f>
        <v/>
      </c>
      <c r="D158" s="18" t="n"/>
      <c r="E158" s="10">
        <f>IF(B158="","",IFERROR(VLOOKUP(B158,Produits!$A$5:$E$64,5,FALSE),0))</f>
        <v/>
      </c>
      <c r="F158" s="10">
        <f>IF(B158="","",D158*E158)</f>
        <v/>
      </c>
      <c r="G158" s="10">
        <f>IF(B158="","",D158*IFERROR(VLOOKUP(B158,Produits!$A$5:$E$64,4,FALSE),0))</f>
        <v/>
      </c>
      <c r="H158" s="10">
        <f>IF(B158="","",F158-G158)</f>
        <v/>
      </c>
      <c r="I158" s="18" t="n"/>
      <c r="J158" s="18" t="n"/>
      <c r="K158" s="21">
        <f>IF(A158="","",YEAR(A158)*100+MONTH(A158))</f>
        <v/>
      </c>
    </row>
    <row r="159">
      <c r="A159" s="20" t="n"/>
      <c r="B159" s="18" t="n"/>
      <c r="C159" s="21">
        <f>IF(B159="","",IFERROR(VLOOKUP(B159,Produits!$A$5:$E$64,2,FALSE),"Code inconnu"))</f>
        <v/>
      </c>
      <c r="D159" s="18" t="n"/>
      <c r="E159" s="10">
        <f>IF(B159="","",IFERROR(VLOOKUP(B159,Produits!$A$5:$E$64,5,FALSE),0))</f>
        <v/>
      </c>
      <c r="F159" s="10">
        <f>IF(B159="","",D159*E159)</f>
        <v/>
      </c>
      <c r="G159" s="10">
        <f>IF(B159="","",D159*IFERROR(VLOOKUP(B159,Produits!$A$5:$E$64,4,FALSE),0))</f>
        <v/>
      </c>
      <c r="H159" s="10">
        <f>IF(B159="","",F159-G159)</f>
        <v/>
      </c>
      <c r="I159" s="18" t="n"/>
      <c r="J159" s="18" t="n"/>
      <c r="K159" s="21">
        <f>IF(A159="","",YEAR(A159)*100+MONTH(A159))</f>
        <v/>
      </c>
    </row>
    <row r="160">
      <c r="A160" s="20" t="n"/>
      <c r="B160" s="18" t="n"/>
      <c r="C160" s="21">
        <f>IF(B160="","",IFERROR(VLOOKUP(B160,Produits!$A$5:$E$64,2,FALSE),"Code inconnu"))</f>
        <v/>
      </c>
      <c r="D160" s="18" t="n"/>
      <c r="E160" s="10">
        <f>IF(B160="","",IFERROR(VLOOKUP(B160,Produits!$A$5:$E$64,5,FALSE),0))</f>
        <v/>
      </c>
      <c r="F160" s="10">
        <f>IF(B160="","",D160*E160)</f>
        <v/>
      </c>
      <c r="G160" s="10">
        <f>IF(B160="","",D160*IFERROR(VLOOKUP(B160,Produits!$A$5:$E$64,4,FALSE),0))</f>
        <v/>
      </c>
      <c r="H160" s="10">
        <f>IF(B160="","",F160-G160)</f>
        <v/>
      </c>
      <c r="I160" s="18" t="n"/>
      <c r="J160" s="18" t="n"/>
      <c r="K160" s="21">
        <f>IF(A160="","",YEAR(A160)*100+MONTH(A160))</f>
        <v/>
      </c>
    </row>
    <row r="161">
      <c r="A161" s="20" t="n"/>
      <c r="B161" s="18" t="n"/>
      <c r="C161" s="21">
        <f>IF(B161="","",IFERROR(VLOOKUP(B161,Produits!$A$5:$E$64,2,FALSE),"Code inconnu"))</f>
        <v/>
      </c>
      <c r="D161" s="18" t="n"/>
      <c r="E161" s="10">
        <f>IF(B161="","",IFERROR(VLOOKUP(B161,Produits!$A$5:$E$64,5,FALSE),0))</f>
        <v/>
      </c>
      <c r="F161" s="10">
        <f>IF(B161="","",D161*E161)</f>
        <v/>
      </c>
      <c r="G161" s="10">
        <f>IF(B161="","",D161*IFERROR(VLOOKUP(B161,Produits!$A$5:$E$64,4,FALSE),0))</f>
        <v/>
      </c>
      <c r="H161" s="10">
        <f>IF(B161="","",F161-G161)</f>
        <v/>
      </c>
      <c r="I161" s="18" t="n"/>
      <c r="J161" s="18" t="n"/>
      <c r="K161" s="21">
        <f>IF(A161="","",YEAR(A161)*100+MONTH(A161))</f>
        <v/>
      </c>
    </row>
    <row r="162">
      <c r="A162" s="20" t="n"/>
      <c r="B162" s="18" t="n"/>
      <c r="C162" s="21">
        <f>IF(B162="","",IFERROR(VLOOKUP(B162,Produits!$A$5:$E$64,2,FALSE),"Code inconnu"))</f>
        <v/>
      </c>
      <c r="D162" s="18" t="n"/>
      <c r="E162" s="10">
        <f>IF(B162="","",IFERROR(VLOOKUP(B162,Produits!$A$5:$E$64,5,FALSE),0))</f>
        <v/>
      </c>
      <c r="F162" s="10">
        <f>IF(B162="","",D162*E162)</f>
        <v/>
      </c>
      <c r="G162" s="10">
        <f>IF(B162="","",D162*IFERROR(VLOOKUP(B162,Produits!$A$5:$E$64,4,FALSE),0))</f>
        <v/>
      </c>
      <c r="H162" s="10">
        <f>IF(B162="","",F162-G162)</f>
        <v/>
      </c>
      <c r="I162" s="18" t="n"/>
      <c r="J162" s="18" t="n"/>
      <c r="K162" s="21">
        <f>IF(A162="","",YEAR(A162)*100+MONTH(A162))</f>
        <v/>
      </c>
    </row>
    <row r="163">
      <c r="A163" s="20" t="n"/>
      <c r="B163" s="18" t="n"/>
      <c r="C163" s="21">
        <f>IF(B163="","",IFERROR(VLOOKUP(B163,Produits!$A$5:$E$64,2,FALSE),"Code inconnu"))</f>
        <v/>
      </c>
      <c r="D163" s="18" t="n"/>
      <c r="E163" s="10">
        <f>IF(B163="","",IFERROR(VLOOKUP(B163,Produits!$A$5:$E$64,5,FALSE),0))</f>
        <v/>
      </c>
      <c r="F163" s="10">
        <f>IF(B163="","",D163*E163)</f>
        <v/>
      </c>
      <c r="G163" s="10">
        <f>IF(B163="","",D163*IFERROR(VLOOKUP(B163,Produits!$A$5:$E$64,4,FALSE),0))</f>
        <v/>
      </c>
      <c r="H163" s="10">
        <f>IF(B163="","",F163-G163)</f>
        <v/>
      </c>
      <c r="I163" s="18" t="n"/>
      <c r="J163" s="18" t="n"/>
      <c r="K163" s="21">
        <f>IF(A163="","",YEAR(A163)*100+MONTH(A163))</f>
        <v/>
      </c>
    </row>
    <row r="164">
      <c r="A164" s="20" t="n"/>
      <c r="B164" s="18" t="n"/>
      <c r="C164" s="21">
        <f>IF(B164="","",IFERROR(VLOOKUP(B164,Produits!$A$5:$E$64,2,FALSE),"Code inconnu"))</f>
        <v/>
      </c>
      <c r="D164" s="18" t="n"/>
      <c r="E164" s="10">
        <f>IF(B164="","",IFERROR(VLOOKUP(B164,Produits!$A$5:$E$64,5,FALSE),0))</f>
        <v/>
      </c>
      <c r="F164" s="10">
        <f>IF(B164="","",D164*E164)</f>
        <v/>
      </c>
      <c r="G164" s="10">
        <f>IF(B164="","",D164*IFERROR(VLOOKUP(B164,Produits!$A$5:$E$64,4,FALSE),0))</f>
        <v/>
      </c>
      <c r="H164" s="10">
        <f>IF(B164="","",F164-G164)</f>
        <v/>
      </c>
      <c r="I164" s="18" t="n"/>
      <c r="J164" s="18" t="n"/>
      <c r="K164" s="21">
        <f>IF(A164="","",YEAR(A164)*100+MONTH(A164))</f>
        <v/>
      </c>
    </row>
    <row r="165">
      <c r="A165" s="20" t="n"/>
      <c r="B165" s="18" t="n"/>
      <c r="C165" s="21">
        <f>IF(B165="","",IFERROR(VLOOKUP(B165,Produits!$A$5:$E$64,2,FALSE),"Code inconnu"))</f>
        <v/>
      </c>
      <c r="D165" s="18" t="n"/>
      <c r="E165" s="10">
        <f>IF(B165="","",IFERROR(VLOOKUP(B165,Produits!$A$5:$E$64,5,FALSE),0))</f>
        <v/>
      </c>
      <c r="F165" s="10">
        <f>IF(B165="","",D165*E165)</f>
        <v/>
      </c>
      <c r="G165" s="10">
        <f>IF(B165="","",D165*IFERROR(VLOOKUP(B165,Produits!$A$5:$E$64,4,FALSE),0))</f>
        <v/>
      </c>
      <c r="H165" s="10">
        <f>IF(B165="","",F165-G165)</f>
        <v/>
      </c>
      <c r="I165" s="18" t="n"/>
      <c r="J165" s="18" t="n"/>
      <c r="K165" s="21">
        <f>IF(A165="","",YEAR(A165)*100+MONTH(A165))</f>
        <v/>
      </c>
    </row>
    <row r="166">
      <c r="A166" s="20" t="n"/>
      <c r="B166" s="18" t="n"/>
      <c r="C166" s="21">
        <f>IF(B166="","",IFERROR(VLOOKUP(B166,Produits!$A$5:$E$64,2,FALSE),"Code inconnu"))</f>
        <v/>
      </c>
      <c r="D166" s="18" t="n"/>
      <c r="E166" s="10">
        <f>IF(B166="","",IFERROR(VLOOKUP(B166,Produits!$A$5:$E$64,5,FALSE),0))</f>
        <v/>
      </c>
      <c r="F166" s="10">
        <f>IF(B166="","",D166*E166)</f>
        <v/>
      </c>
      <c r="G166" s="10">
        <f>IF(B166="","",D166*IFERROR(VLOOKUP(B166,Produits!$A$5:$E$64,4,FALSE),0))</f>
        <v/>
      </c>
      <c r="H166" s="10">
        <f>IF(B166="","",F166-G166)</f>
        <v/>
      </c>
      <c r="I166" s="18" t="n"/>
      <c r="J166" s="18" t="n"/>
      <c r="K166" s="21">
        <f>IF(A166="","",YEAR(A166)*100+MONTH(A166))</f>
        <v/>
      </c>
    </row>
    <row r="167">
      <c r="A167" s="20" t="n"/>
      <c r="B167" s="18" t="n"/>
      <c r="C167" s="21">
        <f>IF(B167="","",IFERROR(VLOOKUP(B167,Produits!$A$5:$E$64,2,FALSE),"Code inconnu"))</f>
        <v/>
      </c>
      <c r="D167" s="18" t="n"/>
      <c r="E167" s="10">
        <f>IF(B167="","",IFERROR(VLOOKUP(B167,Produits!$A$5:$E$64,5,FALSE),0))</f>
        <v/>
      </c>
      <c r="F167" s="10">
        <f>IF(B167="","",D167*E167)</f>
        <v/>
      </c>
      <c r="G167" s="10">
        <f>IF(B167="","",D167*IFERROR(VLOOKUP(B167,Produits!$A$5:$E$64,4,FALSE),0))</f>
        <v/>
      </c>
      <c r="H167" s="10">
        <f>IF(B167="","",F167-G167)</f>
        <v/>
      </c>
      <c r="I167" s="18" t="n"/>
      <c r="J167" s="18" t="n"/>
      <c r="K167" s="21">
        <f>IF(A167="","",YEAR(A167)*100+MONTH(A167))</f>
        <v/>
      </c>
    </row>
    <row r="168">
      <c r="A168" s="20" t="n"/>
      <c r="B168" s="18" t="n"/>
      <c r="C168" s="21">
        <f>IF(B168="","",IFERROR(VLOOKUP(B168,Produits!$A$5:$E$64,2,FALSE),"Code inconnu"))</f>
        <v/>
      </c>
      <c r="D168" s="18" t="n"/>
      <c r="E168" s="10">
        <f>IF(B168="","",IFERROR(VLOOKUP(B168,Produits!$A$5:$E$64,5,FALSE),0))</f>
        <v/>
      </c>
      <c r="F168" s="10">
        <f>IF(B168="","",D168*E168)</f>
        <v/>
      </c>
      <c r="G168" s="10">
        <f>IF(B168="","",D168*IFERROR(VLOOKUP(B168,Produits!$A$5:$E$64,4,FALSE),0))</f>
        <v/>
      </c>
      <c r="H168" s="10">
        <f>IF(B168="","",F168-G168)</f>
        <v/>
      </c>
      <c r="I168" s="18" t="n"/>
      <c r="J168" s="18" t="n"/>
      <c r="K168" s="21">
        <f>IF(A168="","",YEAR(A168)*100+MONTH(A168))</f>
        <v/>
      </c>
    </row>
    <row r="169">
      <c r="A169" s="20" t="n"/>
      <c r="B169" s="18" t="n"/>
      <c r="C169" s="21">
        <f>IF(B169="","",IFERROR(VLOOKUP(B169,Produits!$A$5:$E$64,2,FALSE),"Code inconnu"))</f>
        <v/>
      </c>
      <c r="D169" s="18" t="n"/>
      <c r="E169" s="10">
        <f>IF(B169="","",IFERROR(VLOOKUP(B169,Produits!$A$5:$E$64,5,FALSE),0))</f>
        <v/>
      </c>
      <c r="F169" s="10">
        <f>IF(B169="","",D169*E169)</f>
        <v/>
      </c>
      <c r="G169" s="10">
        <f>IF(B169="","",D169*IFERROR(VLOOKUP(B169,Produits!$A$5:$E$64,4,FALSE),0))</f>
        <v/>
      </c>
      <c r="H169" s="10">
        <f>IF(B169="","",F169-G169)</f>
        <v/>
      </c>
      <c r="I169" s="18" t="n"/>
      <c r="J169" s="18" t="n"/>
      <c r="K169" s="21">
        <f>IF(A169="","",YEAR(A169)*100+MONTH(A169))</f>
        <v/>
      </c>
    </row>
    <row r="170">
      <c r="A170" s="20" t="n"/>
      <c r="B170" s="18" t="n"/>
      <c r="C170" s="21">
        <f>IF(B170="","",IFERROR(VLOOKUP(B170,Produits!$A$5:$E$64,2,FALSE),"Code inconnu"))</f>
        <v/>
      </c>
      <c r="D170" s="18" t="n"/>
      <c r="E170" s="10">
        <f>IF(B170="","",IFERROR(VLOOKUP(B170,Produits!$A$5:$E$64,5,FALSE),0))</f>
        <v/>
      </c>
      <c r="F170" s="10">
        <f>IF(B170="","",D170*E170)</f>
        <v/>
      </c>
      <c r="G170" s="10">
        <f>IF(B170="","",D170*IFERROR(VLOOKUP(B170,Produits!$A$5:$E$64,4,FALSE),0))</f>
        <v/>
      </c>
      <c r="H170" s="10">
        <f>IF(B170="","",F170-G170)</f>
        <v/>
      </c>
      <c r="I170" s="18" t="n"/>
      <c r="J170" s="18" t="n"/>
      <c r="K170" s="21">
        <f>IF(A170="","",YEAR(A170)*100+MONTH(A170))</f>
        <v/>
      </c>
    </row>
    <row r="171">
      <c r="A171" s="20" t="n"/>
      <c r="B171" s="18" t="n"/>
      <c r="C171" s="21">
        <f>IF(B171="","",IFERROR(VLOOKUP(B171,Produits!$A$5:$E$64,2,FALSE),"Code inconnu"))</f>
        <v/>
      </c>
      <c r="D171" s="18" t="n"/>
      <c r="E171" s="10">
        <f>IF(B171="","",IFERROR(VLOOKUP(B171,Produits!$A$5:$E$64,5,FALSE),0))</f>
        <v/>
      </c>
      <c r="F171" s="10">
        <f>IF(B171="","",D171*E171)</f>
        <v/>
      </c>
      <c r="G171" s="10">
        <f>IF(B171="","",D171*IFERROR(VLOOKUP(B171,Produits!$A$5:$E$64,4,FALSE),0))</f>
        <v/>
      </c>
      <c r="H171" s="10">
        <f>IF(B171="","",F171-G171)</f>
        <v/>
      </c>
      <c r="I171" s="18" t="n"/>
      <c r="J171" s="18" t="n"/>
      <c r="K171" s="21">
        <f>IF(A171="","",YEAR(A171)*100+MONTH(A171))</f>
        <v/>
      </c>
    </row>
    <row r="172">
      <c r="A172" s="20" t="n"/>
      <c r="B172" s="18" t="n"/>
      <c r="C172" s="21">
        <f>IF(B172="","",IFERROR(VLOOKUP(B172,Produits!$A$5:$E$64,2,FALSE),"Code inconnu"))</f>
        <v/>
      </c>
      <c r="D172" s="18" t="n"/>
      <c r="E172" s="10">
        <f>IF(B172="","",IFERROR(VLOOKUP(B172,Produits!$A$5:$E$64,5,FALSE),0))</f>
        <v/>
      </c>
      <c r="F172" s="10">
        <f>IF(B172="","",D172*E172)</f>
        <v/>
      </c>
      <c r="G172" s="10">
        <f>IF(B172="","",D172*IFERROR(VLOOKUP(B172,Produits!$A$5:$E$64,4,FALSE),0))</f>
        <v/>
      </c>
      <c r="H172" s="10">
        <f>IF(B172="","",F172-G172)</f>
        <v/>
      </c>
      <c r="I172" s="18" t="n"/>
      <c r="J172" s="18" t="n"/>
      <c r="K172" s="21">
        <f>IF(A172="","",YEAR(A172)*100+MONTH(A172))</f>
        <v/>
      </c>
    </row>
    <row r="173">
      <c r="A173" s="20" t="n"/>
      <c r="B173" s="18" t="n"/>
      <c r="C173" s="21">
        <f>IF(B173="","",IFERROR(VLOOKUP(B173,Produits!$A$5:$E$64,2,FALSE),"Code inconnu"))</f>
        <v/>
      </c>
      <c r="D173" s="18" t="n"/>
      <c r="E173" s="10">
        <f>IF(B173="","",IFERROR(VLOOKUP(B173,Produits!$A$5:$E$64,5,FALSE),0))</f>
        <v/>
      </c>
      <c r="F173" s="10">
        <f>IF(B173="","",D173*E173)</f>
        <v/>
      </c>
      <c r="G173" s="10">
        <f>IF(B173="","",D173*IFERROR(VLOOKUP(B173,Produits!$A$5:$E$64,4,FALSE),0))</f>
        <v/>
      </c>
      <c r="H173" s="10">
        <f>IF(B173="","",F173-G173)</f>
        <v/>
      </c>
      <c r="I173" s="18" t="n"/>
      <c r="J173" s="18" t="n"/>
      <c r="K173" s="21">
        <f>IF(A173="","",YEAR(A173)*100+MONTH(A173))</f>
        <v/>
      </c>
    </row>
    <row r="174">
      <c r="A174" s="20" t="n"/>
      <c r="B174" s="18" t="n"/>
      <c r="C174" s="21">
        <f>IF(B174="","",IFERROR(VLOOKUP(B174,Produits!$A$5:$E$64,2,FALSE),"Code inconnu"))</f>
        <v/>
      </c>
      <c r="D174" s="18" t="n"/>
      <c r="E174" s="10">
        <f>IF(B174="","",IFERROR(VLOOKUP(B174,Produits!$A$5:$E$64,5,FALSE),0))</f>
        <v/>
      </c>
      <c r="F174" s="10">
        <f>IF(B174="","",D174*E174)</f>
        <v/>
      </c>
      <c r="G174" s="10">
        <f>IF(B174="","",D174*IFERROR(VLOOKUP(B174,Produits!$A$5:$E$64,4,FALSE),0))</f>
        <v/>
      </c>
      <c r="H174" s="10">
        <f>IF(B174="","",F174-G174)</f>
        <v/>
      </c>
      <c r="I174" s="18" t="n"/>
      <c r="J174" s="18" t="n"/>
      <c r="K174" s="21">
        <f>IF(A174="","",YEAR(A174)*100+MONTH(A174))</f>
        <v/>
      </c>
    </row>
    <row r="175">
      <c r="A175" s="20" t="n"/>
      <c r="B175" s="18" t="n"/>
      <c r="C175" s="21">
        <f>IF(B175="","",IFERROR(VLOOKUP(B175,Produits!$A$5:$E$64,2,FALSE),"Code inconnu"))</f>
        <v/>
      </c>
      <c r="D175" s="18" t="n"/>
      <c r="E175" s="10">
        <f>IF(B175="","",IFERROR(VLOOKUP(B175,Produits!$A$5:$E$64,5,FALSE),0))</f>
        <v/>
      </c>
      <c r="F175" s="10">
        <f>IF(B175="","",D175*E175)</f>
        <v/>
      </c>
      <c r="G175" s="10">
        <f>IF(B175="","",D175*IFERROR(VLOOKUP(B175,Produits!$A$5:$E$64,4,FALSE),0))</f>
        <v/>
      </c>
      <c r="H175" s="10">
        <f>IF(B175="","",F175-G175)</f>
        <v/>
      </c>
      <c r="I175" s="18" t="n"/>
      <c r="J175" s="18" t="n"/>
      <c r="K175" s="21">
        <f>IF(A175="","",YEAR(A175)*100+MONTH(A175))</f>
        <v/>
      </c>
    </row>
    <row r="176">
      <c r="A176" s="20" t="n"/>
      <c r="B176" s="18" t="n"/>
      <c r="C176" s="21">
        <f>IF(B176="","",IFERROR(VLOOKUP(B176,Produits!$A$5:$E$64,2,FALSE),"Code inconnu"))</f>
        <v/>
      </c>
      <c r="D176" s="18" t="n"/>
      <c r="E176" s="10">
        <f>IF(B176="","",IFERROR(VLOOKUP(B176,Produits!$A$5:$E$64,5,FALSE),0))</f>
        <v/>
      </c>
      <c r="F176" s="10">
        <f>IF(B176="","",D176*E176)</f>
        <v/>
      </c>
      <c r="G176" s="10">
        <f>IF(B176="","",D176*IFERROR(VLOOKUP(B176,Produits!$A$5:$E$64,4,FALSE),0))</f>
        <v/>
      </c>
      <c r="H176" s="10">
        <f>IF(B176="","",F176-G176)</f>
        <v/>
      </c>
      <c r="I176" s="18" t="n"/>
      <c r="J176" s="18" t="n"/>
      <c r="K176" s="21">
        <f>IF(A176="","",YEAR(A176)*100+MONTH(A176))</f>
        <v/>
      </c>
    </row>
    <row r="177">
      <c r="A177" s="20" t="n"/>
      <c r="B177" s="18" t="n"/>
      <c r="C177" s="21">
        <f>IF(B177="","",IFERROR(VLOOKUP(B177,Produits!$A$5:$E$64,2,FALSE),"Code inconnu"))</f>
        <v/>
      </c>
      <c r="D177" s="18" t="n"/>
      <c r="E177" s="10">
        <f>IF(B177="","",IFERROR(VLOOKUP(B177,Produits!$A$5:$E$64,5,FALSE),0))</f>
        <v/>
      </c>
      <c r="F177" s="10">
        <f>IF(B177="","",D177*E177)</f>
        <v/>
      </c>
      <c r="G177" s="10">
        <f>IF(B177="","",D177*IFERROR(VLOOKUP(B177,Produits!$A$5:$E$64,4,FALSE),0))</f>
        <v/>
      </c>
      <c r="H177" s="10">
        <f>IF(B177="","",F177-G177)</f>
        <v/>
      </c>
      <c r="I177" s="18" t="n"/>
      <c r="J177" s="18" t="n"/>
      <c r="K177" s="21">
        <f>IF(A177="","",YEAR(A177)*100+MONTH(A177))</f>
        <v/>
      </c>
    </row>
    <row r="178">
      <c r="A178" s="20" t="n"/>
      <c r="B178" s="18" t="n"/>
      <c r="C178" s="21">
        <f>IF(B178="","",IFERROR(VLOOKUP(B178,Produits!$A$5:$E$64,2,FALSE),"Code inconnu"))</f>
        <v/>
      </c>
      <c r="D178" s="18" t="n"/>
      <c r="E178" s="10">
        <f>IF(B178="","",IFERROR(VLOOKUP(B178,Produits!$A$5:$E$64,5,FALSE),0))</f>
        <v/>
      </c>
      <c r="F178" s="10">
        <f>IF(B178="","",D178*E178)</f>
        <v/>
      </c>
      <c r="G178" s="10">
        <f>IF(B178="","",D178*IFERROR(VLOOKUP(B178,Produits!$A$5:$E$64,4,FALSE),0))</f>
        <v/>
      </c>
      <c r="H178" s="10">
        <f>IF(B178="","",F178-G178)</f>
        <v/>
      </c>
      <c r="I178" s="18" t="n"/>
      <c r="J178" s="18" t="n"/>
      <c r="K178" s="21">
        <f>IF(A178="","",YEAR(A178)*100+MONTH(A178))</f>
        <v/>
      </c>
    </row>
    <row r="179">
      <c r="A179" s="20" t="n"/>
      <c r="B179" s="18" t="n"/>
      <c r="C179" s="21">
        <f>IF(B179="","",IFERROR(VLOOKUP(B179,Produits!$A$5:$E$64,2,FALSE),"Code inconnu"))</f>
        <v/>
      </c>
      <c r="D179" s="18" t="n"/>
      <c r="E179" s="10">
        <f>IF(B179="","",IFERROR(VLOOKUP(B179,Produits!$A$5:$E$64,5,FALSE),0))</f>
        <v/>
      </c>
      <c r="F179" s="10">
        <f>IF(B179="","",D179*E179)</f>
        <v/>
      </c>
      <c r="G179" s="10">
        <f>IF(B179="","",D179*IFERROR(VLOOKUP(B179,Produits!$A$5:$E$64,4,FALSE),0))</f>
        <v/>
      </c>
      <c r="H179" s="10">
        <f>IF(B179="","",F179-G179)</f>
        <v/>
      </c>
      <c r="I179" s="18" t="n"/>
      <c r="J179" s="18" t="n"/>
      <c r="K179" s="21">
        <f>IF(A179="","",YEAR(A179)*100+MONTH(A179))</f>
        <v/>
      </c>
    </row>
    <row r="180">
      <c r="A180" s="20" t="n"/>
      <c r="B180" s="18" t="n"/>
      <c r="C180" s="21">
        <f>IF(B180="","",IFERROR(VLOOKUP(B180,Produits!$A$5:$E$64,2,FALSE),"Code inconnu"))</f>
        <v/>
      </c>
      <c r="D180" s="18" t="n"/>
      <c r="E180" s="10">
        <f>IF(B180="","",IFERROR(VLOOKUP(B180,Produits!$A$5:$E$64,5,FALSE),0))</f>
        <v/>
      </c>
      <c r="F180" s="10">
        <f>IF(B180="","",D180*E180)</f>
        <v/>
      </c>
      <c r="G180" s="10">
        <f>IF(B180="","",D180*IFERROR(VLOOKUP(B180,Produits!$A$5:$E$64,4,FALSE),0))</f>
        <v/>
      </c>
      <c r="H180" s="10">
        <f>IF(B180="","",F180-G180)</f>
        <v/>
      </c>
      <c r="I180" s="18" t="n"/>
      <c r="J180" s="18" t="n"/>
      <c r="K180" s="21">
        <f>IF(A180="","",YEAR(A180)*100+MONTH(A180))</f>
        <v/>
      </c>
    </row>
    <row r="181">
      <c r="A181" s="20" t="n"/>
      <c r="B181" s="18" t="n"/>
      <c r="C181" s="21">
        <f>IF(B181="","",IFERROR(VLOOKUP(B181,Produits!$A$5:$E$64,2,FALSE),"Code inconnu"))</f>
        <v/>
      </c>
      <c r="D181" s="18" t="n"/>
      <c r="E181" s="10">
        <f>IF(B181="","",IFERROR(VLOOKUP(B181,Produits!$A$5:$E$64,5,FALSE),0))</f>
        <v/>
      </c>
      <c r="F181" s="10">
        <f>IF(B181="","",D181*E181)</f>
        <v/>
      </c>
      <c r="G181" s="10">
        <f>IF(B181="","",D181*IFERROR(VLOOKUP(B181,Produits!$A$5:$E$64,4,FALSE),0))</f>
        <v/>
      </c>
      <c r="H181" s="10">
        <f>IF(B181="","",F181-G181)</f>
        <v/>
      </c>
      <c r="I181" s="18" t="n"/>
      <c r="J181" s="18" t="n"/>
      <c r="K181" s="21">
        <f>IF(A181="","",YEAR(A181)*100+MONTH(A181))</f>
        <v/>
      </c>
    </row>
    <row r="182">
      <c r="A182" s="20" t="n"/>
      <c r="B182" s="18" t="n"/>
      <c r="C182" s="21">
        <f>IF(B182="","",IFERROR(VLOOKUP(B182,Produits!$A$5:$E$64,2,FALSE),"Code inconnu"))</f>
        <v/>
      </c>
      <c r="D182" s="18" t="n"/>
      <c r="E182" s="10">
        <f>IF(B182="","",IFERROR(VLOOKUP(B182,Produits!$A$5:$E$64,5,FALSE),0))</f>
        <v/>
      </c>
      <c r="F182" s="10">
        <f>IF(B182="","",D182*E182)</f>
        <v/>
      </c>
      <c r="G182" s="10">
        <f>IF(B182="","",D182*IFERROR(VLOOKUP(B182,Produits!$A$5:$E$64,4,FALSE),0))</f>
        <v/>
      </c>
      <c r="H182" s="10">
        <f>IF(B182="","",F182-G182)</f>
        <v/>
      </c>
      <c r="I182" s="18" t="n"/>
      <c r="J182" s="18" t="n"/>
      <c r="K182" s="21">
        <f>IF(A182="","",YEAR(A182)*100+MONTH(A182))</f>
        <v/>
      </c>
    </row>
    <row r="183">
      <c r="A183" s="20" t="n"/>
      <c r="B183" s="18" t="n"/>
      <c r="C183" s="21">
        <f>IF(B183="","",IFERROR(VLOOKUP(B183,Produits!$A$5:$E$64,2,FALSE),"Code inconnu"))</f>
        <v/>
      </c>
      <c r="D183" s="18" t="n"/>
      <c r="E183" s="10">
        <f>IF(B183="","",IFERROR(VLOOKUP(B183,Produits!$A$5:$E$64,5,FALSE),0))</f>
        <v/>
      </c>
      <c r="F183" s="10">
        <f>IF(B183="","",D183*E183)</f>
        <v/>
      </c>
      <c r="G183" s="10">
        <f>IF(B183="","",D183*IFERROR(VLOOKUP(B183,Produits!$A$5:$E$64,4,FALSE),0))</f>
        <v/>
      </c>
      <c r="H183" s="10">
        <f>IF(B183="","",F183-G183)</f>
        <v/>
      </c>
      <c r="I183" s="18" t="n"/>
      <c r="J183" s="18" t="n"/>
      <c r="K183" s="21">
        <f>IF(A183="","",YEAR(A183)*100+MONTH(A183))</f>
        <v/>
      </c>
    </row>
    <row r="184">
      <c r="A184" s="20" t="n"/>
      <c r="B184" s="18" t="n"/>
      <c r="C184" s="21">
        <f>IF(B184="","",IFERROR(VLOOKUP(B184,Produits!$A$5:$E$64,2,FALSE),"Code inconnu"))</f>
        <v/>
      </c>
      <c r="D184" s="18" t="n"/>
      <c r="E184" s="10">
        <f>IF(B184="","",IFERROR(VLOOKUP(B184,Produits!$A$5:$E$64,5,FALSE),0))</f>
        <v/>
      </c>
      <c r="F184" s="10">
        <f>IF(B184="","",D184*E184)</f>
        <v/>
      </c>
      <c r="G184" s="10">
        <f>IF(B184="","",D184*IFERROR(VLOOKUP(B184,Produits!$A$5:$E$64,4,FALSE),0))</f>
        <v/>
      </c>
      <c r="H184" s="10">
        <f>IF(B184="","",F184-G184)</f>
        <v/>
      </c>
      <c r="I184" s="18" t="n"/>
      <c r="J184" s="18" t="n"/>
      <c r="K184" s="21">
        <f>IF(A184="","",YEAR(A184)*100+MONTH(A184))</f>
        <v/>
      </c>
    </row>
    <row r="185">
      <c r="A185" s="20" t="n"/>
      <c r="B185" s="18" t="n"/>
      <c r="C185" s="21">
        <f>IF(B185="","",IFERROR(VLOOKUP(B185,Produits!$A$5:$E$64,2,FALSE),"Code inconnu"))</f>
        <v/>
      </c>
      <c r="D185" s="18" t="n"/>
      <c r="E185" s="10">
        <f>IF(B185="","",IFERROR(VLOOKUP(B185,Produits!$A$5:$E$64,5,FALSE),0))</f>
        <v/>
      </c>
      <c r="F185" s="10">
        <f>IF(B185="","",D185*E185)</f>
        <v/>
      </c>
      <c r="G185" s="10">
        <f>IF(B185="","",D185*IFERROR(VLOOKUP(B185,Produits!$A$5:$E$64,4,FALSE),0))</f>
        <v/>
      </c>
      <c r="H185" s="10">
        <f>IF(B185="","",F185-G185)</f>
        <v/>
      </c>
      <c r="I185" s="18" t="n"/>
      <c r="J185" s="18" t="n"/>
      <c r="K185" s="21">
        <f>IF(A185="","",YEAR(A185)*100+MONTH(A185))</f>
        <v/>
      </c>
    </row>
    <row r="186">
      <c r="A186" s="20" t="n"/>
      <c r="B186" s="18" t="n"/>
      <c r="C186" s="21">
        <f>IF(B186="","",IFERROR(VLOOKUP(B186,Produits!$A$5:$E$64,2,FALSE),"Code inconnu"))</f>
        <v/>
      </c>
      <c r="D186" s="18" t="n"/>
      <c r="E186" s="10">
        <f>IF(B186="","",IFERROR(VLOOKUP(B186,Produits!$A$5:$E$64,5,FALSE),0))</f>
        <v/>
      </c>
      <c r="F186" s="10">
        <f>IF(B186="","",D186*E186)</f>
        <v/>
      </c>
      <c r="G186" s="10">
        <f>IF(B186="","",D186*IFERROR(VLOOKUP(B186,Produits!$A$5:$E$64,4,FALSE),0))</f>
        <v/>
      </c>
      <c r="H186" s="10">
        <f>IF(B186="","",F186-G186)</f>
        <v/>
      </c>
      <c r="I186" s="18" t="n"/>
      <c r="J186" s="18" t="n"/>
      <c r="K186" s="21">
        <f>IF(A186="","",YEAR(A186)*100+MONTH(A186))</f>
        <v/>
      </c>
    </row>
    <row r="187">
      <c r="A187" s="20" t="n"/>
      <c r="B187" s="18" t="n"/>
      <c r="C187" s="21">
        <f>IF(B187="","",IFERROR(VLOOKUP(B187,Produits!$A$5:$E$64,2,FALSE),"Code inconnu"))</f>
        <v/>
      </c>
      <c r="D187" s="18" t="n"/>
      <c r="E187" s="10">
        <f>IF(B187="","",IFERROR(VLOOKUP(B187,Produits!$A$5:$E$64,5,FALSE),0))</f>
        <v/>
      </c>
      <c r="F187" s="10">
        <f>IF(B187="","",D187*E187)</f>
        <v/>
      </c>
      <c r="G187" s="10">
        <f>IF(B187="","",D187*IFERROR(VLOOKUP(B187,Produits!$A$5:$E$64,4,FALSE),0))</f>
        <v/>
      </c>
      <c r="H187" s="10">
        <f>IF(B187="","",F187-G187)</f>
        <v/>
      </c>
      <c r="I187" s="18" t="n"/>
      <c r="J187" s="18" t="n"/>
      <c r="K187" s="21">
        <f>IF(A187="","",YEAR(A187)*100+MONTH(A187))</f>
        <v/>
      </c>
    </row>
    <row r="188">
      <c r="A188" s="20" t="n"/>
      <c r="B188" s="18" t="n"/>
      <c r="C188" s="21">
        <f>IF(B188="","",IFERROR(VLOOKUP(B188,Produits!$A$5:$E$64,2,FALSE),"Code inconnu"))</f>
        <v/>
      </c>
      <c r="D188" s="18" t="n"/>
      <c r="E188" s="10">
        <f>IF(B188="","",IFERROR(VLOOKUP(B188,Produits!$A$5:$E$64,5,FALSE),0))</f>
        <v/>
      </c>
      <c r="F188" s="10">
        <f>IF(B188="","",D188*E188)</f>
        <v/>
      </c>
      <c r="G188" s="10">
        <f>IF(B188="","",D188*IFERROR(VLOOKUP(B188,Produits!$A$5:$E$64,4,FALSE),0))</f>
        <v/>
      </c>
      <c r="H188" s="10">
        <f>IF(B188="","",F188-G188)</f>
        <v/>
      </c>
      <c r="I188" s="18" t="n"/>
      <c r="J188" s="18" t="n"/>
      <c r="K188" s="21">
        <f>IF(A188="","",YEAR(A188)*100+MONTH(A188))</f>
        <v/>
      </c>
    </row>
    <row r="189">
      <c r="A189" s="20" t="n"/>
      <c r="B189" s="18" t="n"/>
      <c r="C189" s="21">
        <f>IF(B189="","",IFERROR(VLOOKUP(B189,Produits!$A$5:$E$64,2,FALSE),"Code inconnu"))</f>
        <v/>
      </c>
      <c r="D189" s="18" t="n"/>
      <c r="E189" s="10">
        <f>IF(B189="","",IFERROR(VLOOKUP(B189,Produits!$A$5:$E$64,5,FALSE),0))</f>
        <v/>
      </c>
      <c r="F189" s="10">
        <f>IF(B189="","",D189*E189)</f>
        <v/>
      </c>
      <c r="G189" s="10">
        <f>IF(B189="","",D189*IFERROR(VLOOKUP(B189,Produits!$A$5:$E$64,4,FALSE),0))</f>
        <v/>
      </c>
      <c r="H189" s="10">
        <f>IF(B189="","",F189-G189)</f>
        <v/>
      </c>
      <c r="I189" s="18" t="n"/>
      <c r="J189" s="18" t="n"/>
      <c r="K189" s="21">
        <f>IF(A189="","",YEAR(A189)*100+MONTH(A189))</f>
        <v/>
      </c>
    </row>
    <row r="190">
      <c r="A190" s="20" t="n"/>
      <c r="B190" s="18" t="n"/>
      <c r="C190" s="21">
        <f>IF(B190="","",IFERROR(VLOOKUP(B190,Produits!$A$5:$E$64,2,FALSE),"Code inconnu"))</f>
        <v/>
      </c>
      <c r="D190" s="18" t="n"/>
      <c r="E190" s="10">
        <f>IF(B190="","",IFERROR(VLOOKUP(B190,Produits!$A$5:$E$64,5,FALSE),0))</f>
        <v/>
      </c>
      <c r="F190" s="10">
        <f>IF(B190="","",D190*E190)</f>
        <v/>
      </c>
      <c r="G190" s="10">
        <f>IF(B190="","",D190*IFERROR(VLOOKUP(B190,Produits!$A$5:$E$64,4,FALSE),0))</f>
        <v/>
      </c>
      <c r="H190" s="10">
        <f>IF(B190="","",F190-G190)</f>
        <v/>
      </c>
      <c r="I190" s="18" t="n"/>
      <c r="J190" s="18" t="n"/>
      <c r="K190" s="21">
        <f>IF(A190="","",YEAR(A190)*100+MONTH(A190))</f>
        <v/>
      </c>
    </row>
    <row r="191">
      <c r="A191" s="20" t="n"/>
      <c r="B191" s="18" t="n"/>
      <c r="C191" s="21">
        <f>IF(B191="","",IFERROR(VLOOKUP(B191,Produits!$A$5:$E$64,2,FALSE),"Code inconnu"))</f>
        <v/>
      </c>
      <c r="D191" s="18" t="n"/>
      <c r="E191" s="10">
        <f>IF(B191="","",IFERROR(VLOOKUP(B191,Produits!$A$5:$E$64,5,FALSE),0))</f>
        <v/>
      </c>
      <c r="F191" s="10">
        <f>IF(B191="","",D191*E191)</f>
        <v/>
      </c>
      <c r="G191" s="10">
        <f>IF(B191="","",D191*IFERROR(VLOOKUP(B191,Produits!$A$5:$E$64,4,FALSE),0))</f>
        <v/>
      </c>
      <c r="H191" s="10">
        <f>IF(B191="","",F191-G191)</f>
        <v/>
      </c>
      <c r="I191" s="18" t="n"/>
      <c r="J191" s="18" t="n"/>
      <c r="K191" s="21">
        <f>IF(A191="","",YEAR(A191)*100+MONTH(A191))</f>
        <v/>
      </c>
    </row>
    <row r="192">
      <c r="A192" s="20" t="n"/>
      <c r="B192" s="18" t="n"/>
      <c r="C192" s="21">
        <f>IF(B192="","",IFERROR(VLOOKUP(B192,Produits!$A$5:$E$64,2,FALSE),"Code inconnu"))</f>
        <v/>
      </c>
      <c r="D192" s="18" t="n"/>
      <c r="E192" s="10">
        <f>IF(B192="","",IFERROR(VLOOKUP(B192,Produits!$A$5:$E$64,5,FALSE),0))</f>
        <v/>
      </c>
      <c r="F192" s="10">
        <f>IF(B192="","",D192*E192)</f>
        <v/>
      </c>
      <c r="G192" s="10">
        <f>IF(B192="","",D192*IFERROR(VLOOKUP(B192,Produits!$A$5:$E$64,4,FALSE),0))</f>
        <v/>
      </c>
      <c r="H192" s="10">
        <f>IF(B192="","",F192-G192)</f>
        <v/>
      </c>
      <c r="I192" s="18" t="n"/>
      <c r="J192" s="18" t="n"/>
      <c r="K192" s="21">
        <f>IF(A192="","",YEAR(A192)*100+MONTH(A192))</f>
        <v/>
      </c>
    </row>
    <row r="193">
      <c r="A193" s="20" t="n"/>
      <c r="B193" s="18" t="n"/>
      <c r="C193" s="21">
        <f>IF(B193="","",IFERROR(VLOOKUP(B193,Produits!$A$5:$E$64,2,FALSE),"Code inconnu"))</f>
        <v/>
      </c>
      <c r="D193" s="18" t="n"/>
      <c r="E193" s="10">
        <f>IF(B193="","",IFERROR(VLOOKUP(B193,Produits!$A$5:$E$64,5,FALSE),0))</f>
        <v/>
      </c>
      <c r="F193" s="10">
        <f>IF(B193="","",D193*E193)</f>
        <v/>
      </c>
      <c r="G193" s="10">
        <f>IF(B193="","",D193*IFERROR(VLOOKUP(B193,Produits!$A$5:$E$64,4,FALSE),0))</f>
        <v/>
      </c>
      <c r="H193" s="10">
        <f>IF(B193="","",F193-G193)</f>
        <v/>
      </c>
      <c r="I193" s="18" t="n"/>
      <c r="J193" s="18" t="n"/>
      <c r="K193" s="21">
        <f>IF(A193="","",YEAR(A193)*100+MONTH(A193))</f>
        <v/>
      </c>
    </row>
    <row r="194">
      <c r="A194" s="20" t="n"/>
      <c r="B194" s="18" t="n"/>
      <c r="C194" s="21">
        <f>IF(B194="","",IFERROR(VLOOKUP(B194,Produits!$A$5:$E$64,2,FALSE),"Code inconnu"))</f>
        <v/>
      </c>
      <c r="D194" s="18" t="n"/>
      <c r="E194" s="10">
        <f>IF(B194="","",IFERROR(VLOOKUP(B194,Produits!$A$5:$E$64,5,FALSE),0))</f>
        <v/>
      </c>
      <c r="F194" s="10">
        <f>IF(B194="","",D194*E194)</f>
        <v/>
      </c>
      <c r="G194" s="10">
        <f>IF(B194="","",D194*IFERROR(VLOOKUP(B194,Produits!$A$5:$E$64,4,FALSE),0))</f>
        <v/>
      </c>
      <c r="H194" s="10">
        <f>IF(B194="","",F194-G194)</f>
        <v/>
      </c>
      <c r="I194" s="18" t="n"/>
      <c r="J194" s="18" t="n"/>
      <c r="K194" s="21">
        <f>IF(A194="","",YEAR(A194)*100+MONTH(A194))</f>
        <v/>
      </c>
    </row>
    <row r="195">
      <c r="A195" s="20" t="n"/>
      <c r="B195" s="18" t="n"/>
      <c r="C195" s="21">
        <f>IF(B195="","",IFERROR(VLOOKUP(B195,Produits!$A$5:$E$64,2,FALSE),"Code inconnu"))</f>
        <v/>
      </c>
      <c r="D195" s="18" t="n"/>
      <c r="E195" s="10">
        <f>IF(B195="","",IFERROR(VLOOKUP(B195,Produits!$A$5:$E$64,5,FALSE),0))</f>
        <v/>
      </c>
      <c r="F195" s="10">
        <f>IF(B195="","",D195*E195)</f>
        <v/>
      </c>
      <c r="G195" s="10">
        <f>IF(B195="","",D195*IFERROR(VLOOKUP(B195,Produits!$A$5:$E$64,4,FALSE),0))</f>
        <v/>
      </c>
      <c r="H195" s="10">
        <f>IF(B195="","",F195-G195)</f>
        <v/>
      </c>
      <c r="I195" s="18" t="n"/>
      <c r="J195" s="18" t="n"/>
      <c r="K195" s="21">
        <f>IF(A195="","",YEAR(A195)*100+MONTH(A195))</f>
        <v/>
      </c>
    </row>
    <row r="196">
      <c r="A196" s="20" t="n"/>
      <c r="B196" s="18" t="n"/>
      <c r="C196" s="21">
        <f>IF(B196="","",IFERROR(VLOOKUP(B196,Produits!$A$5:$E$64,2,FALSE),"Code inconnu"))</f>
        <v/>
      </c>
      <c r="D196" s="18" t="n"/>
      <c r="E196" s="10">
        <f>IF(B196="","",IFERROR(VLOOKUP(B196,Produits!$A$5:$E$64,5,FALSE),0))</f>
        <v/>
      </c>
      <c r="F196" s="10">
        <f>IF(B196="","",D196*E196)</f>
        <v/>
      </c>
      <c r="G196" s="10">
        <f>IF(B196="","",D196*IFERROR(VLOOKUP(B196,Produits!$A$5:$E$64,4,FALSE),0))</f>
        <v/>
      </c>
      <c r="H196" s="10">
        <f>IF(B196="","",F196-G196)</f>
        <v/>
      </c>
      <c r="I196" s="18" t="n"/>
      <c r="J196" s="18" t="n"/>
      <c r="K196" s="21">
        <f>IF(A196="","",YEAR(A196)*100+MONTH(A196))</f>
        <v/>
      </c>
    </row>
    <row r="197">
      <c r="A197" s="20" t="n"/>
      <c r="B197" s="18" t="n"/>
      <c r="C197" s="21">
        <f>IF(B197="","",IFERROR(VLOOKUP(B197,Produits!$A$5:$E$64,2,FALSE),"Code inconnu"))</f>
        <v/>
      </c>
      <c r="D197" s="18" t="n"/>
      <c r="E197" s="10">
        <f>IF(B197="","",IFERROR(VLOOKUP(B197,Produits!$A$5:$E$64,5,FALSE),0))</f>
        <v/>
      </c>
      <c r="F197" s="10">
        <f>IF(B197="","",D197*E197)</f>
        <v/>
      </c>
      <c r="G197" s="10">
        <f>IF(B197="","",D197*IFERROR(VLOOKUP(B197,Produits!$A$5:$E$64,4,FALSE),0))</f>
        <v/>
      </c>
      <c r="H197" s="10">
        <f>IF(B197="","",F197-G197)</f>
        <v/>
      </c>
      <c r="I197" s="18" t="n"/>
      <c r="J197" s="18" t="n"/>
      <c r="K197" s="21">
        <f>IF(A197="","",YEAR(A197)*100+MONTH(A197))</f>
        <v/>
      </c>
    </row>
    <row r="198">
      <c r="A198" s="20" t="n"/>
      <c r="B198" s="18" t="n"/>
      <c r="C198" s="21">
        <f>IF(B198="","",IFERROR(VLOOKUP(B198,Produits!$A$5:$E$64,2,FALSE),"Code inconnu"))</f>
        <v/>
      </c>
      <c r="D198" s="18" t="n"/>
      <c r="E198" s="10">
        <f>IF(B198="","",IFERROR(VLOOKUP(B198,Produits!$A$5:$E$64,5,FALSE),0))</f>
        <v/>
      </c>
      <c r="F198" s="10">
        <f>IF(B198="","",D198*E198)</f>
        <v/>
      </c>
      <c r="G198" s="10">
        <f>IF(B198="","",D198*IFERROR(VLOOKUP(B198,Produits!$A$5:$E$64,4,FALSE),0))</f>
        <v/>
      </c>
      <c r="H198" s="10">
        <f>IF(B198="","",F198-G198)</f>
        <v/>
      </c>
      <c r="I198" s="18" t="n"/>
      <c r="J198" s="18" t="n"/>
      <c r="K198" s="21">
        <f>IF(A198="","",YEAR(A198)*100+MONTH(A198))</f>
        <v/>
      </c>
    </row>
    <row r="199">
      <c r="A199" s="20" t="n"/>
      <c r="B199" s="18" t="n"/>
      <c r="C199" s="21">
        <f>IF(B199="","",IFERROR(VLOOKUP(B199,Produits!$A$5:$E$64,2,FALSE),"Code inconnu"))</f>
        <v/>
      </c>
      <c r="D199" s="18" t="n"/>
      <c r="E199" s="10">
        <f>IF(B199="","",IFERROR(VLOOKUP(B199,Produits!$A$5:$E$64,5,FALSE),0))</f>
        <v/>
      </c>
      <c r="F199" s="10">
        <f>IF(B199="","",D199*E199)</f>
        <v/>
      </c>
      <c r="G199" s="10">
        <f>IF(B199="","",D199*IFERROR(VLOOKUP(B199,Produits!$A$5:$E$64,4,FALSE),0))</f>
        <v/>
      </c>
      <c r="H199" s="10">
        <f>IF(B199="","",F199-G199)</f>
        <v/>
      </c>
      <c r="I199" s="18" t="n"/>
      <c r="J199" s="18" t="n"/>
      <c r="K199" s="21">
        <f>IF(A199="","",YEAR(A199)*100+MONTH(A199))</f>
        <v/>
      </c>
    </row>
    <row r="200">
      <c r="A200" s="20" t="n"/>
      <c r="B200" s="18" t="n"/>
      <c r="C200" s="21">
        <f>IF(B200="","",IFERROR(VLOOKUP(B200,Produits!$A$5:$E$64,2,FALSE),"Code inconnu"))</f>
        <v/>
      </c>
      <c r="D200" s="18" t="n"/>
      <c r="E200" s="10">
        <f>IF(B200="","",IFERROR(VLOOKUP(B200,Produits!$A$5:$E$64,5,FALSE),0))</f>
        <v/>
      </c>
      <c r="F200" s="10">
        <f>IF(B200="","",D200*E200)</f>
        <v/>
      </c>
      <c r="G200" s="10">
        <f>IF(B200="","",D200*IFERROR(VLOOKUP(B200,Produits!$A$5:$E$64,4,FALSE),0))</f>
        <v/>
      </c>
      <c r="H200" s="10">
        <f>IF(B200="","",F200-G200)</f>
        <v/>
      </c>
      <c r="I200" s="18" t="n"/>
      <c r="J200" s="18" t="n"/>
      <c r="K200" s="21">
        <f>IF(A200="","",YEAR(A200)*100+MONTH(A200))</f>
        <v/>
      </c>
    </row>
    <row r="201">
      <c r="A201" s="20" t="n"/>
      <c r="B201" s="18" t="n"/>
      <c r="C201" s="21">
        <f>IF(B201="","",IFERROR(VLOOKUP(B201,Produits!$A$5:$E$64,2,FALSE),"Code inconnu"))</f>
        <v/>
      </c>
      <c r="D201" s="18" t="n"/>
      <c r="E201" s="10">
        <f>IF(B201="","",IFERROR(VLOOKUP(B201,Produits!$A$5:$E$64,5,FALSE),0))</f>
        <v/>
      </c>
      <c r="F201" s="10">
        <f>IF(B201="","",D201*E201)</f>
        <v/>
      </c>
      <c r="G201" s="10">
        <f>IF(B201="","",D201*IFERROR(VLOOKUP(B201,Produits!$A$5:$E$64,4,FALSE),0))</f>
        <v/>
      </c>
      <c r="H201" s="10">
        <f>IF(B201="","",F201-G201)</f>
        <v/>
      </c>
      <c r="I201" s="18" t="n"/>
      <c r="J201" s="18" t="n"/>
      <c r="K201" s="21">
        <f>IF(A201="","",YEAR(A201)*100+MONTH(A201))</f>
        <v/>
      </c>
    </row>
    <row r="202">
      <c r="A202" s="20" t="n"/>
      <c r="B202" s="18" t="n"/>
      <c r="C202" s="21">
        <f>IF(B202="","",IFERROR(VLOOKUP(B202,Produits!$A$5:$E$64,2,FALSE),"Code inconnu"))</f>
        <v/>
      </c>
      <c r="D202" s="18" t="n"/>
      <c r="E202" s="10">
        <f>IF(B202="","",IFERROR(VLOOKUP(B202,Produits!$A$5:$E$64,5,FALSE),0))</f>
        <v/>
      </c>
      <c r="F202" s="10">
        <f>IF(B202="","",D202*E202)</f>
        <v/>
      </c>
      <c r="G202" s="10">
        <f>IF(B202="","",D202*IFERROR(VLOOKUP(B202,Produits!$A$5:$E$64,4,FALSE),0))</f>
        <v/>
      </c>
      <c r="H202" s="10">
        <f>IF(B202="","",F202-G202)</f>
        <v/>
      </c>
      <c r="I202" s="18" t="n"/>
      <c r="J202" s="18" t="n"/>
      <c r="K202" s="21">
        <f>IF(A202="","",YEAR(A202)*100+MONTH(A202))</f>
        <v/>
      </c>
    </row>
    <row r="203">
      <c r="A203" s="20" t="n"/>
      <c r="B203" s="18" t="n"/>
      <c r="C203" s="21">
        <f>IF(B203="","",IFERROR(VLOOKUP(B203,Produits!$A$5:$E$64,2,FALSE),"Code inconnu"))</f>
        <v/>
      </c>
      <c r="D203" s="18" t="n"/>
      <c r="E203" s="10">
        <f>IF(B203="","",IFERROR(VLOOKUP(B203,Produits!$A$5:$E$64,5,FALSE),0))</f>
        <v/>
      </c>
      <c r="F203" s="10">
        <f>IF(B203="","",D203*E203)</f>
        <v/>
      </c>
      <c r="G203" s="10">
        <f>IF(B203="","",D203*IFERROR(VLOOKUP(B203,Produits!$A$5:$E$64,4,FALSE),0))</f>
        <v/>
      </c>
      <c r="H203" s="10">
        <f>IF(B203="","",F203-G203)</f>
        <v/>
      </c>
      <c r="I203" s="18" t="n"/>
      <c r="J203" s="18" t="n"/>
      <c r="K203" s="21">
        <f>IF(A203="","",YEAR(A203)*100+MONTH(A203))</f>
        <v/>
      </c>
    </row>
    <row r="204">
      <c r="A204" s="20" t="n"/>
      <c r="B204" s="18" t="n"/>
      <c r="C204" s="21">
        <f>IF(B204="","",IFERROR(VLOOKUP(B204,Produits!$A$5:$E$64,2,FALSE),"Code inconnu"))</f>
        <v/>
      </c>
      <c r="D204" s="18" t="n"/>
      <c r="E204" s="10">
        <f>IF(B204="","",IFERROR(VLOOKUP(B204,Produits!$A$5:$E$64,5,FALSE),0))</f>
        <v/>
      </c>
      <c r="F204" s="10">
        <f>IF(B204="","",D204*E204)</f>
        <v/>
      </c>
      <c r="G204" s="10">
        <f>IF(B204="","",D204*IFERROR(VLOOKUP(B204,Produits!$A$5:$E$64,4,FALSE),0))</f>
        <v/>
      </c>
      <c r="H204" s="10">
        <f>IF(B204="","",F204-G204)</f>
        <v/>
      </c>
      <c r="I204" s="18" t="n"/>
      <c r="J204" s="18" t="n"/>
      <c r="K204" s="21">
        <f>IF(A204="","",YEAR(A204)*100+MONTH(A204))</f>
        <v/>
      </c>
    </row>
  </sheetData>
  <dataValidations count="2">
    <dataValidation sqref="B5:B204" showDropDown="0" showInputMessage="0" showErrorMessage="0" allowBlank="1" type="list">
      <formula1>Produits!$A$5:$A$64</formula1>
    </dataValidation>
    <dataValidation sqref="J5:J204" showDropDown="0" showInputMessage="0" showErrorMessage="0" allowBlank="1" type="list">
      <formula1>"Espèces,MTN MoMo,Moov Money,Celtiis Cash,Virement,Crédit"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8" customWidth="1" min="3" max="3"/>
    <col width="10" customWidth="1" min="4" max="4"/>
    <col width="16" customWidth="1" min="5" max="5"/>
    <col width="15" customWidth="1" min="6" max="6"/>
    <col width="22" customWidth="1" min="7" max="7"/>
    <col width="14" customWidth="1" min="8" max="8"/>
    <col width="11" customWidth="1" min="9" max="9"/>
  </cols>
  <sheetData>
    <row r="1">
      <c r="A1" s="1" t="inlineStr">
        <is>
          <t>Journal des achats de marchandises</t>
        </is>
      </c>
    </row>
    <row r="2">
      <c r="A2" s="6" t="inlineStr">
        <is>
          <t>Chaque réapprovisionnement : date, code, quantité, prix d'achat unitaire réellement payé, fournisseur.</t>
        </is>
      </c>
    </row>
    <row r="4" ht="32" customHeight="1">
      <c r="A4" s="17" t="inlineStr">
        <is>
          <t>Date</t>
        </is>
      </c>
      <c r="B4" s="17" t="inlineStr">
        <is>
          <t>Code</t>
        </is>
      </c>
      <c r="C4" s="17" t="inlineStr">
        <is>
          <t>Produit</t>
        </is>
      </c>
      <c r="D4" s="17" t="inlineStr">
        <is>
          <t>Quantité</t>
        </is>
      </c>
      <c r="E4" s="17" t="inlineStr">
        <is>
          <t>Prix d'achat unitaire</t>
        </is>
      </c>
      <c r="F4" s="17" t="inlineStr">
        <is>
          <t>Montant</t>
        </is>
      </c>
      <c r="G4" s="17" t="inlineStr">
        <is>
          <t>Fournisseur</t>
        </is>
      </c>
      <c r="H4" s="17" t="inlineStr">
        <is>
          <t>Paiement</t>
        </is>
      </c>
      <c r="I4" s="17" t="inlineStr">
        <is>
          <t>Mois (AAAAMM)</t>
        </is>
      </c>
    </row>
    <row r="5">
      <c r="A5" s="20" t="n">
        <v>46328</v>
      </c>
      <c r="B5" s="18" t="inlineStr">
        <is>
          <t>SUC1</t>
        </is>
      </c>
      <c r="C5" s="21">
        <f>IF(B5="","",IFERROR(VLOOKUP(B5,Produits!$A$5:$E$64,2,FALSE),"Code inconnu"))</f>
        <v/>
      </c>
      <c r="D5" s="18" t="n">
        <v>30</v>
      </c>
      <c r="E5" s="19" t="n">
        <v>640</v>
      </c>
      <c r="F5" s="10">
        <f>IF(B5="","",D5*E5)</f>
        <v/>
      </c>
      <c r="G5" s="18" t="inlineStr">
        <is>
          <t>Grossiste Dantokpa</t>
        </is>
      </c>
      <c r="H5" s="18" t="inlineStr">
        <is>
          <t>Espèces</t>
        </is>
      </c>
      <c r="I5" s="21">
        <f>IF(A5="","",YEAR(A5)*100+MONTH(A5))</f>
        <v/>
      </c>
    </row>
    <row r="6">
      <c r="A6" s="20" t="n">
        <v>46330</v>
      </c>
      <c r="B6" s="18" t="inlineStr">
        <is>
          <t>TOM</t>
        </is>
      </c>
      <c r="C6" s="21">
        <f>IF(B6="","",IFERROR(VLOOKUP(B6,Produits!$A$5:$E$64,2,FALSE),"Code inconnu"))</f>
        <v/>
      </c>
      <c r="D6" s="18" t="n">
        <v>60</v>
      </c>
      <c r="E6" s="19" t="n">
        <v>170</v>
      </c>
      <c r="F6" s="10">
        <f>IF(B6="","",D6*E6)</f>
        <v/>
      </c>
      <c r="G6" s="18" t="inlineStr">
        <is>
          <t>Grossiste Dantokpa</t>
        </is>
      </c>
      <c r="H6" s="18" t="inlineStr">
        <is>
          <t>Espèces</t>
        </is>
      </c>
      <c r="I6" s="21">
        <f>IF(A6="","",YEAR(A6)*100+MONTH(A6))</f>
        <v/>
      </c>
    </row>
    <row r="7">
      <c r="A7" s="20" t="n">
        <v>46333</v>
      </c>
      <c r="B7" s="18" t="inlineStr">
        <is>
          <t>RIZ25</t>
        </is>
      </c>
      <c r="C7" s="21">
        <f>IF(B7="","",IFERROR(VLOOKUP(B7,Produits!$A$5:$E$64,2,FALSE),"Code inconnu"))</f>
        <v/>
      </c>
      <c r="D7" s="18" t="n">
        <v>5</v>
      </c>
      <c r="E7" s="19" t="n">
        <v>15400</v>
      </c>
      <c r="F7" s="10">
        <f>IF(B7="","",D7*E7)</f>
        <v/>
      </c>
      <c r="G7" s="18" t="inlineStr">
        <is>
          <t>Ets Bio Guéra</t>
        </is>
      </c>
      <c r="H7" s="18" t="inlineStr">
        <is>
          <t>MTN MoMo</t>
        </is>
      </c>
      <c r="I7" s="21">
        <f>IF(A7="","",YEAR(A7)*100+MONTH(A7))</f>
        <v/>
      </c>
    </row>
    <row r="8">
      <c r="A8" s="20" t="n">
        <v>46335</v>
      </c>
      <c r="B8" s="18" t="inlineStr">
        <is>
          <t>SAV</t>
        </is>
      </c>
      <c r="C8" s="21">
        <f>IF(B8="","",IFERROR(VLOOKUP(B8,Produits!$A$5:$E$64,2,FALSE),"Code inconnu"))</f>
        <v/>
      </c>
      <c r="D8" s="18" t="n">
        <v>50</v>
      </c>
      <c r="E8" s="19" t="n">
        <v>195</v>
      </c>
      <c r="F8" s="10">
        <f>IF(B8="","",D8*E8)</f>
        <v/>
      </c>
      <c r="G8" s="18" t="inlineStr">
        <is>
          <t>Grossiste Dantokpa</t>
        </is>
      </c>
      <c r="H8" s="18" t="inlineStr">
        <is>
          <t>Espèces</t>
        </is>
      </c>
      <c r="I8" s="21">
        <f>IF(A8="","",YEAR(A8)*100+MONTH(A8))</f>
        <v/>
      </c>
    </row>
    <row r="9">
      <c r="A9" s="20" t="n"/>
      <c r="B9" s="18" t="n"/>
      <c r="C9" s="21">
        <f>IF(B9="","",IFERROR(VLOOKUP(B9,Produits!$A$5:$E$64,2,FALSE),"Code inconnu"))</f>
        <v/>
      </c>
      <c r="D9" s="18" t="n"/>
      <c r="E9" s="19" t="n"/>
      <c r="F9" s="10">
        <f>IF(B9="","",D9*E9)</f>
        <v/>
      </c>
      <c r="G9" s="18" t="n"/>
      <c r="H9" s="18" t="n"/>
      <c r="I9" s="21">
        <f>IF(A9="","",YEAR(A9)*100+MONTH(A9))</f>
        <v/>
      </c>
    </row>
    <row r="10">
      <c r="A10" s="20" t="n"/>
      <c r="B10" s="18" t="n"/>
      <c r="C10" s="21">
        <f>IF(B10="","",IFERROR(VLOOKUP(B10,Produits!$A$5:$E$64,2,FALSE),"Code inconnu"))</f>
        <v/>
      </c>
      <c r="D10" s="18" t="n"/>
      <c r="E10" s="19" t="n"/>
      <c r="F10" s="10">
        <f>IF(B10="","",D10*E10)</f>
        <v/>
      </c>
      <c r="G10" s="18" t="n"/>
      <c r="H10" s="18" t="n"/>
      <c r="I10" s="21">
        <f>IF(A10="","",YEAR(A10)*100+MONTH(A10))</f>
        <v/>
      </c>
    </row>
    <row r="11">
      <c r="A11" s="20" t="n"/>
      <c r="B11" s="18" t="n"/>
      <c r="C11" s="21">
        <f>IF(B11="","",IFERROR(VLOOKUP(B11,Produits!$A$5:$E$64,2,FALSE),"Code inconnu"))</f>
        <v/>
      </c>
      <c r="D11" s="18" t="n"/>
      <c r="E11" s="19" t="n"/>
      <c r="F11" s="10">
        <f>IF(B11="","",D11*E11)</f>
        <v/>
      </c>
      <c r="G11" s="18" t="n"/>
      <c r="H11" s="18" t="n"/>
      <c r="I11" s="21">
        <f>IF(A11="","",YEAR(A11)*100+MONTH(A11))</f>
        <v/>
      </c>
    </row>
    <row r="12">
      <c r="A12" s="20" t="n"/>
      <c r="B12" s="18" t="n"/>
      <c r="C12" s="21">
        <f>IF(B12="","",IFERROR(VLOOKUP(B12,Produits!$A$5:$E$64,2,FALSE),"Code inconnu"))</f>
        <v/>
      </c>
      <c r="D12" s="18" t="n"/>
      <c r="E12" s="19" t="n"/>
      <c r="F12" s="10">
        <f>IF(B12="","",D12*E12)</f>
        <v/>
      </c>
      <c r="G12" s="18" t="n"/>
      <c r="H12" s="18" t="n"/>
      <c r="I12" s="21">
        <f>IF(A12="","",YEAR(A12)*100+MONTH(A12))</f>
        <v/>
      </c>
    </row>
    <row r="13">
      <c r="A13" s="20" t="n"/>
      <c r="B13" s="18" t="n"/>
      <c r="C13" s="21">
        <f>IF(B13="","",IFERROR(VLOOKUP(B13,Produits!$A$5:$E$64,2,FALSE),"Code inconnu"))</f>
        <v/>
      </c>
      <c r="D13" s="18" t="n"/>
      <c r="E13" s="19" t="n"/>
      <c r="F13" s="10">
        <f>IF(B13="","",D13*E13)</f>
        <v/>
      </c>
      <c r="G13" s="18" t="n"/>
      <c r="H13" s="18" t="n"/>
      <c r="I13" s="21">
        <f>IF(A13="","",YEAR(A13)*100+MONTH(A13))</f>
        <v/>
      </c>
    </row>
    <row r="14">
      <c r="A14" s="20" t="n"/>
      <c r="B14" s="18" t="n"/>
      <c r="C14" s="21">
        <f>IF(B14="","",IFERROR(VLOOKUP(B14,Produits!$A$5:$E$64,2,FALSE),"Code inconnu"))</f>
        <v/>
      </c>
      <c r="D14" s="18" t="n"/>
      <c r="E14" s="19" t="n"/>
      <c r="F14" s="10">
        <f>IF(B14="","",D14*E14)</f>
        <v/>
      </c>
      <c r="G14" s="18" t="n"/>
      <c r="H14" s="18" t="n"/>
      <c r="I14" s="21">
        <f>IF(A14="","",YEAR(A14)*100+MONTH(A14))</f>
        <v/>
      </c>
    </row>
    <row r="15">
      <c r="A15" s="20" t="n"/>
      <c r="B15" s="18" t="n"/>
      <c r="C15" s="21">
        <f>IF(B15="","",IFERROR(VLOOKUP(B15,Produits!$A$5:$E$64,2,FALSE),"Code inconnu"))</f>
        <v/>
      </c>
      <c r="D15" s="18" t="n"/>
      <c r="E15" s="19" t="n"/>
      <c r="F15" s="10">
        <f>IF(B15="","",D15*E15)</f>
        <v/>
      </c>
      <c r="G15" s="18" t="n"/>
      <c r="H15" s="18" t="n"/>
      <c r="I15" s="21">
        <f>IF(A15="","",YEAR(A15)*100+MONTH(A15))</f>
        <v/>
      </c>
    </row>
    <row r="16">
      <c r="A16" s="20" t="n"/>
      <c r="B16" s="18" t="n"/>
      <c r="C16" s="21">
        <f>IF(B16="","",IFERROR(VLOOKUP(B16,Produits!$A$5:$E$64,2,FALSE),"Code inconnu"))</f>
        <v/>
      </c>
      <c r="D16" s="18" t="n"/>
      <c r="E16" s="19" t="n"/>
      <c r="F16" s="10">
        <f>IF(B16="","",D16*E16)</f>
        <v/>
      </c>
      <c r="G16" s="18" t="n"/>
      <c r="H16" s="18" t="n"/>
      <c r="I16" s="21">
        <f>IF(A16="","",YEAR(A16)*100+MONTH(A16))</f>
        <v/>
      </c>
    </row>
    <row r="17">
      <c r="A17" s="20" t="n"/>
      <c r="B17" s="18" t="n"/>
      <c r="C17" s="21">
        <f>IF(B17="","",IFERROR(VLOOKUP(B17,Produits!$A$5:$E$64,2,FALSE),"Code inconnu"))</f>
        <v/>
      </c>
      <c r="D17" s="18" t="n"/>
      <c r="E17" s="19" t="n"/>
      <c r="F17" s="10">
        <f>IF(B17="","",D17*E17)</f>
        <v/>
      </c>
      <c r="G17" s="18" t="n"/>
      <c r="H17" s="18" t="n"/>
      <c r="I17" s="21">
        <f>IF(A17="","",YEAR(A17)*100+MONTH(A17))</f>
        <v/>
      </c>
    </row>
    <row r="18">
      <c r="A18" s="20" t="n"/>
      <c r="B18" s="18" t="n"/>
      <c r="C18" s="21">
        <f>IF(B18="","",IFERROR(VLOOKUP(B18,Produits!$A$5:$E$64,2,FALSE),"Code inconnu"))</f>
        <v/>
      </c>
      <c r="D18" s="18" t="n"/>
      <c r="E18" s="19" t="n"/>
      <c r="F18" s="10">
        <f>IF(B18="","",D18*E18)</f>
        <v/>
      </c>
      <c r="G18" s="18" t="n"/>
      <c r="H18" s="18" t="n"/>
      <c r="I18" s="21">
        <f>IF(A18="","",YEAR(A18)*100+MONTH(A18))</f>
        <v/>
      </c>
    </row>
    <row r="19">
      <c r="A19" s="20" t="n"/>
      <c r="B19" s="18" t="n"/>
      <c r="C19" s="21">
        <f>IF(B19="","",IFERROR(VLOOKUP(B19,Produits!$A$5:$E$64,2,FALSE),"Code inconnu"))</f>
        <v/>
      </c>
      <c r="D19" s="18" t="n"/>
      <c r="E19" s="19" t="n"/>
      <c r="F19" s="10">
        <f>IF(B19="","",D19*E19)</f>
        <v/>
      </c>
      <c r="G19" s="18" t="n"/>
      <c r="H19" s="18" t="n"/>
      <c r="I19" s="21">
        <f>IF(A19="","",YEAR(A19)*100+MONTH(A19))</f>
        <v/>
      </c>
    </row>
    <row r="20">
      <c r="A20" s="20" t="n"/>
      <c r="B20" s="18" t="n"/>
      <c r="C20" s="21">
        <f>IF(B20="","",IFERROR(VLOOKUP(B20,Produits!$A$5:$E$64,2,FALSE),"Code inconnu"))</f>
        <v/>
      </c>
      <c r="D20" s="18" t="n"/>
      <c r="E20" s="19" t="n"/>
      <c r="F20" s="10">
        <f>IF(B20="","",D20*E20)</f>
        <v/>
      </c>
      <c r="G20" s="18" t="n"/>
      <c r="H20" s="18" t="n"/>
      <c r="I20" s="21">
        <f>IF(A20="","",YEAR(A20)*100+MONTH(A20))</f>
        <v/>
      </c>
    </row>
    <row r="21">
      <c r="A21" s="20" t="n"/>
      <c r="B21" s="18" t="n"/>
      <c r="C21" s="21">
        <f>IF(B21="","",IFERROR(VLOOKUP(B21,Produits!$A$5:$E$64,2,FALSE),"Code inconnu"))</f>
        <v/>
      </c>
      <c r="D21" s="18" t="n"/>
      <c r="E21" s="19" t="n"/>
      <c r="F21" s="10">
        <f>IF(B21="","",D21*E21)</f>
        <v/>
      </c>
      <c r="G21" s="18" t="n"/>
      <c r="H21" s="18" t="n"/>
      <c r="I21" s="21">
        <f>IF(A21="","",YEAR(A21)*100+MONTH(A21))</f>
        <v/>
      </c>
    </row>
    <row r="22">
      <c r="A22" s="20" t="n"/>
      <c r="B22" s="18" t="n"/>
      <c r="C22" s="21">
        <f>IF(B22="","",IFERROR(VLOOKUP(B22,Produits!$A$5:$E$64,2,FALSE),"Code inconnu"))</f>
        <v/>
      </c>
      <c r="D22" s="18" t="n"/>
      <c r="E22" s="19" t="n"/>
      <c r="F22" s="10">
        <f>IF(B22="","",D22*E22)</f>
        <v/>
      </c>
      <c r="G22" s="18" t="n"/>
      <c r="H22" s="18" t="n"/>
      <c r="I22" s="21">
        <f>IF(A22="","",YEAR(A22)*100+MONTH(A22))</f>
        <v/>
      </c>
    </row>
    <row r="23">
      <c r="A23" s="20" t="n"/>
      <c r="B23" s="18" t="n"/>
      <c r="C23" s="21">
        <f>IF(B23="","",IFERROR(VLOOKUP(B23,Produits!$A$5:$E$64,2,FALSE),"Code inconnu"))</f>
        <v/>
      </c>
      <c r="D23" s="18" t="n"/>
      <c r="E23" s="19" t="n"/>
      <c r="F23" s="10">
        <f>IF(B23="","",D23*E23)</f>
        <v/>
      </c>
      <c r="G23" s="18" t="n"/>
      <c r="H23" s="18" t="n"/>
      <c r="I23" s="21">
        <f>IF(A23="","",YEAR(A23)*100+MONTH(A23))</f>
        <v/>
      </c>
    </row>
    <row r="24">
      <c r="A24" s="20" t="n"/>
      <c r="B24" s="18" t="n"/>
      <c r="C24" s="21">
        <f>IF(B24="","",IFERROR(VLOOKUP(B24,Produits!$A$5:$E$64,2,FALSE),"Code inconnu"))</f>
        <v/>
      </c>
      <c r="D24" s="18" t="n"/>
      <c r="E24" s="19" t="n"/>
      <c r="F24" s="10">
        <f>IF(B24="","",D24*E24)</f>
        <v/>
      </c>
      <c r="G24" s="18" t="n"/>
      <c r="H24" s="18" t="n"/>
      <c r="I24" s="21">
        <f>IF(A24="","",YEAR(A24)*100+MONTH(A24))</f>
        <v/>
      </c>
    </row>
    <row r="25">
      <c r="A25" s="20" t="n"/>
      <c r="B25" s="18" t="n"/>
      <c r="C25" s="21">
        <f>IF(B25="","",IFERROR(VLOOKUP(B25,Produits!$A$5:$E$64,2,FALSE),"Code inconnu"))</f>
        <v/>
      </c>
      <c r="D25" s="18" t="n"/>
      <c r="E25" s="19" t="n"/>
      <c r="F25" s="10">
        <f>IF(B25="","",D25*E25)</f>
        <v/>
      </c>
      <c r="G25" s="18" t="n"/>
      <c r="H25" s="18" t="n"/>
      <c r="I25" s="21">
        <f>IF(A25="","",YEAR(A25)*100+MONTH(A25))</f>
        <v/>
      </c>
    </row>
    <row r="26">
      <c r="A26" s="20" t="n"/>
      <c r="B26" s="18" t="n"/>
      <c r="C26" s="21">
        <f>IF(B26="","",IFERROR(VLOOKUP(B26,Produits!$A$5:$E$64,2,FALSE),"Code inconnu"))</f>
        <v/>
      </c>
      <c r="D26" s="18" t="n"/>
      <c r="E26" s="19" t="n"/>
      <c r="F26" s="10">
        <f>IF(B26="","",D26*E26)</f>
        <v/>
      </c>
      <c r="G26" s="18" t="n"/>
      <c r="H26" s="18" t="n"/>
      <c r="I26" s="21">
        <f>IF(A26="","",YEAR(A26)*100+MONTH(A26))</f>
        <v/>
      </c>
    </row>
    <row r="27">
      <c r="A27" s="20" t="n"/>
      <c r="B27" s="18" t="n"/>
      <c r="C27" s="21">
        <f>IF(B27="","",IFERROR(VLOOKUP(B27,Produits!$A$5:$E$64,2,FALSE),"Code inconnu"))</f>
        <v/>
      </c>
      <c r="D27" s="18" t="n"/>
      <c r="E27" s="19" t="n"/>
      <c r="F27" s="10">
        <f>IF(B27="","",D27*E27)</f>
        <v/>
      </c>
      <c r="G27" s="18" t="n"/>
      <c r="H27" s="18" t="n"/>
      <c r="I27" s="21">
        <f>IF(A27="","",YEAR(A27)*100+MONTH(A27))</f>
        <v/>
      </c>
    </row>
    <row r="28">
      <c r="A28" s="20" t="n"/>
      <c r="B28" s="18" t="n"/>
      <c r="C28" s="21">
        <f>IF(B28="","",IFERROR(VLOOKUP(B28,Produits!$A$5:$E$64,2,FALSE),"Code inconnu"))</f>
        <v/>
      </c>
      <c r="D28" s="18" t="n"/>
      <c r="E28" s="19" t="n"/>
      <c r="F28" s="10">
        <f>IF(B28="","",D28*E28)</f>
        <v/>
      </c>
      <c r="G28" s="18" t="n"/>
      <c r="H28" s="18" t="n"/>
      <c r="I28" s="21">
        <f>IF(A28="","",YEAR(A28)*100+MONTH(A28))</f>
        <v/>
      </c>
    </row>
    <row r="29">
      <c r="A29" s="20" t="n"/>
      <c r="B29" s="18" t="n"/>
      <c r="C29" s="21">
        <f>IF(B29="","",IFERROR(VLOOKUP(B29,Produits!$A$5:$E$64,2,FALSE),"Code inconnu"))</f>
        <v/>
      </c>
      <c r="D29" s="18" t="n"/>
      <c r="E29" s="19" t="n"/>
      <c r="F29" s="10">
        <f>IF(B29="","",D29*E29)</f>
        <v/>
      </c>
      <c r="G29" s="18" t="n"/>
      <c r="H29" s="18" t="n"/>
      <c r="I29" s="21">
        <f>IF(A29="","",YEAR(A29)*100+MONTH(A29))</f>
        <v/>
      </c>
    </row>
    <row r="30">
      <c r="A30" s="20" t="n"/>
      <c r="B30" s="18" t="n"/>
      <c r="C30" s="21">
        <f>IF(B30="","",IFERROR(VLOOKUP(B30,Produits!$A$5:$E$64,2,FALSE),"Code inconnu"))</f>
        <v/>
      </c>
      <c r="D30" s="18" t="n"/>
      <c r="E30" s="19" t="n"/>
      <c r="F30" s="10">
        <f>IF(B30="","",D30*E30)</f>
        <v/>
      </c>
      <c r="G30" s="18" t="n"/>
      <c r="H30" s="18" t="n"/>
      <c r="I30" s="21">
        <f>IF(A30="","",YEAR(A30)*100+MONTH(A30))</f>
        <v/>
      </c>
    </row>
    <row r="31">
      <c r="A31" s="20" t="n"/>
      <c r="B31" s="18" t="n"/>
      <c r="C31" s="21">
        <f>IF(B31="","",IFERROR(VLOOKUP(B31,Produits!$A$5:$E$64,2,FALSE),"Code inconnu"))</f>
        <v/>
      </c>
      <c r="D31" s="18" t="n"/>
      <c r="E31" s="19" t="n"/>
      <c r="F31" s="10">
        <f>IF(B31="","",D31*E31)</f>
        <v/>
      </c>
      <c r="G31" s="18" t="n"/>
      <c r="H31" s="18" t="n"/>
      <c r="I31" s="21">
        <f>IF(A31="","",YEAR(A31)*100+MONTH(A31))</f>
        <v/>
      </c>
    </row>
    <row r="32">
      <c r="A32" s="20" t="n"/>
      <c r="B32" s="18" t="n"/>
      <c r="C32" s="21">
        <f>IF(B32="","",IFERROR(VLOOKUP(B32,Produits!$A$5:$E$64,2,FALSE),"Code inconnu"))</f>
        <v/>
      </c>
      <c r="D32" s="18" t="n"/>
      <c r="E32" s="19" t="n"/>
      <c r="F32" s="10">
        <f>IF(B32="","",D32*E32)</f>
        <v/>
      </c>
      <c r="G32" s="18" t="n"/>
      <c r="H32" s="18" t="n"/>
      <c r="I32" s="21">
        <f>IF(A32="","",YEAR(A32)*100+MONTH(A32))</f>
        <v/>
      </c>
    </row>
    <row r="33">
      <c r="A33" s="20" t="n"/>
      <c r="B33" s="18" t="n"/>
      <c r="C33" s="21">
        <f>IF(B33="","",IFERROR(VLOOKUP(B33,Produits!$A$5:$E$64,2,FALSE),"Code inconnu"))</f>
        <v/>
      </c>
      <c r="D33" s="18" t="n"/>
      <c r="E33" s="19" t="n"/>
      <c r="F33" s="10">
        <f>IF(B33="","",D33*E33)</f>
        <v/>
      </c>
      <c r="G33" s="18" t="n"/>
      <c r="H33" s="18" t="n"/>
      <c r="I33" s="21">
        <f>IF(A33="","",YEAR(A33)*100+MONTH(A33))</f>
        <v/>
      </c>
    </row>
    <row r="34">
      <c r="A34" s="20" t="n"/>
      <c r="B34" s="18" t="n"/>
      <c r="C34" s="21">
        <f>IF(B34="","",IFERROR(VLOOKUP(B34,Produits!$A$5:$E$64,2,FALSE),"Code inconnu"))</f>
        <v/>
      </c>
      <c r="D34" s="18" t="n"/>
      <c r="E34" s="19" t="n"/>
      <c r="F34" s="10">
        <f>IF(B34="","",D34*E34)</f>
        <v/>
      </c>
      <c r="G34" s="18" t="n"/>
      <c r="H34" s="18" t="n"/>
      <c r="I34" s="21">
        <f>IF(A34="","",YEAR(A34)*100+MONTH(A34))</f>
        <v/>
      </c>
    </row>
    <row r="35">
      <c r="A35" s="20" t="n"/>
      <c r="B35" s="18" t="n"/>
      <c r="C35" s="21">
        <f>IF(B35="","",IFERROR(VLOOKUP(B35,Produits!$A$5:$E$64,2,FALSE),"Code inconnu"))</f>
        <v/>
      </c>
      <c r="D35" s="18" t="n"/>
      <c r="E35" s="19" t="n"/>
      <c r="F35" s="10">
        <f>IF(B35="","",D35*E35)</f>
        <v/>
      </c>
      <c r="G35" s="18" t="n"/>
      <c r="H35" s="18" t="n"/>
      <c r="I35" s="21">
        <f>IF(A35="","",YEAR(A35)*100+MONTH(A35))</f>
        <v/>
      </c>
    </row>
    <row r="36">
      <c r="A36" s="20" t="n"/>
      <c r="B36" s="18" t="n"/>
      <c r="C36" s="21">
        <f>IF(B36="","",IFERROR(VLOOKUP(B36,Produits!$A$5:$E$64,2,FALSE),"Code inconnu"))</f>
        <v/>
      </c>
      <c r="D36" s="18" t="n"/>
      <c r="E36" s="19" t="n"/>
      <c r="F36" s="10">
        <f>IF(B36="","",D36*E36)</f>
        <v/>
      </c>
      <c r="G36" s="18" t="n"/>
      <c r="H36" s="18" t="n"/>
      <c r="I36" s="21">
        <f>IF(A36="","",YEAR(A36)*100+MONTH(A36))</f>
        <v/>
      </c>
    </row>
    <row r="37">
      <c r="A37" s="20" t="n"/>
      <c r="B37" s="18" t="n"/>
      <c r="C37" s="21">
        <f>IF(B37="","",IFERROR(VLOOKUP(B37,Produits!$A$5:$E$64,2,FALSE),"Code inconnu"))</f>
        <v/>
      </c>
      <c r="D37" s="18" t="n"/>
      <c r="E37" s="19" t="n"/>
      <c r="F37" s="10">
        <f>IF(B37="","",D37*E37)</f>
        <v/>
      </c>
      <c r="G37" s="18" t="n"/>
      <c r="H37" s="18" t="n"/>
      <c r="I37" s="21">
        <f>IF(A37="","",YEAR(A37)*100+MONTH(A37))</f>
        <v/>
      </c>
    </row>
    <row r="38">
      <c r="A38" s="20" t="n"/>
      <c r="B38" s="18" t="n"/>
      <c r="C38" s="21">
        <f>IF(B38="","",IFERROR(VLOOKUP(B38,Produits!$A$5:$E$64,2,FALSE),"Code inconnu"))</f>
        <v/>
      </c>
      <c r="D38" s="18" t="n"/>
      <c r="E38" s="19" t="n"/>
      <c r="F38" s="10">
        <f>IF(B38="","",D38*E38)</f>
        <v/>
      </c>
      <c r="G38" s="18" t="n"/>
      <c r="H38" s="18" t="n"/>
      <c r="I38" s="21">
        <f>IF(A38="","",YEAR(A38)*100+MONTH(A38))</f>
        <v/>
      </c>
    </row>
    <row r="39">
      <c r="A39" s="20" t="n"/>
      <c r="B39" s="18" t="n"/>
      <c r="C39" s="21">
        <f>IF(B39="","",IFERROR(VLOOKUP(B39,Produits!$A$5:$E$64,2,FALSE),"Code inconnu"))</f>
        <v/>
      </c>
      <c r="D39" s="18" t="n"/>
      <c r="E39" s="19" t="n"/>
      <c r="F39" s="10">
        <f>IF(B39="","",D39*E39)</f>
        <v/>
      </c>
      <c r="G39" s="18" t="n"/>
      <c r="H39" s="18" t="n"/>
      <c r="I39" s="21">
        <f>IF(A39="","",YEAR(A39)*100+MONTH(A39))</f>
        <v/>
      </c>
    </row>
    <row r="40">
      <c r="A40" s="20" t="n"/>
      <c r="B40" s="18" t="n"/>
      <c r="C40" s="21">
        <f>IF(B40="","",IFERROR(VLOOKUP(B40,Produits!$A$5:$E$64,2,FALSE),"Code inconnu"))</f>
        <v/>
      </c>
      <c r="D40" s="18" t="n"/>
      <c r="E40" s="19" t="n"/>
      <c r="F40" s="10">
        <f>IF(B40="","",D40*E40)</f>
        <v/>
      </c>
      <c r="G40" s="18" t="n"/>
      <c r="H40" s="18" t="n"/>
      <c r="I40" s="21">
        <f>IF(A40="","",YEAR(A40)*100+MONTH(A40))</f>
        <v/>
      </c>
    </row>
    <row r="41">
      <c r="A41" s="20" t="n"/>
      <c r="B41" s="18" t="n"/>
      <c r="C41" s="21">
        <f>IF(B41="","",IFERROR(VLOOKUP(B41,Produits!$A$5:$E$64,2,FALSE),"Code inconnu"))</f>
        <v/>
      </c>
      <c r="D41" s="18" t="n"/>
      <c r="E41" s="19" t="n"/>
      <c r="F41" s="10">
        <f>IF(B41="","",D41*E41)</f>
        <v/>
      </c>
      <c r="G41" s="18" t="n"/>
      <c r="H41" s="18" t="n"/>
      <c r="I41" s="21">
        <f>IF(A41="","",YEAR(A41)*100+MONTH(A41))</f>
        <v/>
      </c>
    </row>
    <row r="42">
      <c r="A42" s="20" t="n"/>
      <c r="B42" s="18" t="n"/>
      <c r="C42" s="21">
        <f>IF(B42="","",IFERROR(VLOOKUP(B42,Produits!$A$5:$E$64,2,FALSE),"Code inconnu"))</f>
        <v/>
      </c>
      <c r="D42" s="18" t="n"/>
      <c r="E42" s="19" t="n"/>
      <c r="F42" s="10">
        <f>IF(B42="","",D42*E42)</f>
        <v/>
      </c>
      <c r="G42" s="18" t="n"/>
      <c r="H42" s="18" t="n"/>
      <c r="I42" s="21">
        <f>IF(A42="","",YEAR(A42)*100+MONTH(A42))</f>
        <v/>
      </c>
    </row>
    <row r="43">
      <c r="A43" s="20" t="n"/>
      <c r="B43" s="18" t="n"/>
      <c r="C43" s="21">
        <f>IF(B43="","",IFERROR(VLOOKUP(B43,Produits!$A$5:$E$64,2,FALSE),"Code inconnu"))</f>
        <v/>
      </c>
      <c r="D43" s="18" t="n"/>
      <c r="E43" s="19" t="n"/>
      <c r="F43" s="10">
        <f>IF(B43="","",D43*E43)</f>
        <v/>
      </c>
      <c r="G43" s="18" t="n"/>
      <c r="H43" s="18" t="n"/>
      <c r="I43" s="21">
        <f>IF(A43="","",YEAR(A43)*100+MONTH(A43))</f>
        <v/>
      </c>
    </row>
    <row r="44">
      <c r="A44" s="20" t="n"/>
      <c r="B44" s="18" t="n"/>
      <c r="C44" s="21">
        <f>IF(B44="","",IFERROR(VLOOKUP(B44,Produits!$A$5:$E$64,2,FALSE),"Code inconnu"))</f>
        <v/>
      </c>
      <c r="D44" s="18" t="n"/>
      <c r="E44" s="19" t="n"/>
      <c r="F44" s="10">
        <f>IF(B44="","",D44*E44)</f>
        <v/>
      </c>
      <c r="G44" s="18" t="n"/>
      <c r="H44" s="18" t="n"/>
      <c r="I44" s="21">
        <f>IF(A44="","",YEAR(A44)*100+MONTH(A44))</f>
        <v/>
      </c>
    </row>
    <row r="45">
      <c r="A45" s="20" t="n"/>
      <c r="B45" s="18" t="n"/>
      <c r="C45" s="21">
        <f>IF(B45="","",IFERROR(VLOOKUP(B45,Produits!$A$5:$E$64,2,FALSE),"Code inconnu"))</f>
        <v/>
      </c>
      <c r="D45" s="18" t="n"/>
      <c r="E45" s="19" t="n"/>
      <c r="F45" s="10">
        <f>IF(B45="","",D45*E45)</f>
        <v/>
      </c>
      <c r="G45" s="18" t="n"/>
      <c r="H45" s="18" t="n"/>
      <c r="I45" s="21">
        <f>IF(A45="","",YEAR(A45)*100+MONTH(A45))</f>
        <v/>
      </c>
    </row>
    <row r="46">
      <c r="A46" s="20" t="n"/>
      <c r="B46" s="18" t="n"/>
      <c r="C46" s="21">
        <f>IF(B46="","",IFERROR(VLOOKUP(B46,Produits!$A$5:$E$64,2,FALSE),"Code inconnu"))</f>
        <v/>
      </c>
      <c r="D46" s="18" t="n"/>
      <c r="E46" s="19" t="n"/>
      <c r="F46" s="10">
        <f>IF(B46="","",D46*E46)</f>
        <v/>
      </c>
      <c r="G46" s="18" t="n"/>
      <c r="H46" s="18" t="n"/>
      <c r="I46" s="21">
        <f>IF(A46="","",YEAR(A46)*100+MONTH(A46))</f>
        <v/>
      </c>
    </row>
    <row r="47">
      <c r="A47" s="20" t="n"/>
      <c r="B47" s="18" t="n"/>
      <c r="C47" s="21">
        <f>IF(B47="","",IFERROR(VLOOKUP(B47,Produits!$A$5:$E$64,2,FALSE),"Code inconnu"))</f>
        <v/>
      </c>
      <c r="D47" s="18" t="n"/>
      <c r="E47" s="19" t="n"/>
      <c r="F47" s="10">
        <f>IF(B47="","",D47*E47)</f>
        <v/>
      </c>
      <c r="G47" s="18" t="n"/>
      <c r="H47" s="18" t="n"/>
      <c r="I47" s="21">
        <f>IF(A47="","",YEAR(A47)*100+MONTH(A47))</f>
        <v/>
      </c>
    </row>
    <row r="48">
      <c r="A48" s="20" t="n"/>
      <c r="B48" s="18" t="n"/>
      <c r="C48" s="21">
        <f>IF(B48="","",IFERROR(VLOOKUP(B48,Produits!$A$5:$E$64,2,FALSE),"Code inconnu"))</f>
        <v/>
      </c>
      <c r="D48" s="18" t="n"/>
      <c r="E48" s="19" t="n"/>
      <c r="F48" s="10">
        <f>IF(B48="","",D48*E48)</f>
        <v/>
      </c>
      <c r="G48" s="18" t="n"/>
      <c r="H48" s="18" t="n"/>
      <c r="I48" s="21">
        <f>IF(A48="","",YEAR(A48)*100+MONTH(A48))</f>
        <v/>
      </c>
    </row>
    <row r="49">
      <c r="A49" s="20" t="n"/>
      <c r="B49" s="18" t="n"/>
      <c r="C49" s="21">
        <f>IF(B49="","",IFERROR(VLOOKUP(B49,Produits!$A$5:$E$64,2,FALSE),"Code inconnu"))</f>
        <v/>
      </c>
      <c r="D49" s="18" t="n"/>
      <c r="E49" s="19" t="n"/>
      <c r="F49" s="10">
        <f>IF(B49="","",D49*E49)</f>
        <v/>
      </c>
      <c r="G49" s="18" t="n"/>
      <c r="H49" s="18" t="n"/>
      <c r="I49" s="21">
        <f>IF(A49="","",YEAR(A49)*100+MONTH(A49))</f>
        <v/>
      </c>
    </row>
    <row r="50">
      <c r="A50" s="20" t="n"/>
      <c r="B50" s="18" t="n"/>
      <c r="C50" s="21">
        <f>IF(B50="","",IFERROR(VLOOKUP(B50,Produits!$A$5:$E$64,2,FALSE),"Code inconnu"))</f>
        <v/>
      </c>
      <c r="D50" s="18" t="n"/>
      <c r="E50" s="19" t="n"/>
      <c r="F50" s="10">
        <f>IF(B50="","",D50*E50)</f>
        <v/>
      </c>
      <c r="G50" s="18" t="n"/>
      <c r="H50" s="18" t="n"/>
      <c r="I50" s="21">
        <f>IF(A50="","",YEAR(A50)*100+MONTH(A50))</f>
        <v/>
      </c>
    </row>
    <row r="51">
      <c r="A51" s="20" t="n"/>
      <c r="B51" s="18" t="n"/>
      <c r="C51" s="21">
        <f>IF(B51="","",IFERROR(VLOOKUP(B51,Produits!$A$5:$E$64,2,FALSE),"Code inconnu"))</f>
        <v/>
      </c>
      <c r="D51" s="18" t="n"/>
      <c r="E51" s="19" t="n"/>
      <c r="F51" s="10">
        <f>IF(B51="","",D51*E51)</f>
        <v/>
      </c>
      <c r="G51" s="18" t="n"/>
      <c r="H51" s="18" t="n"/>
      <c r="I51" s="21">
        <f>IF(A51="","",YEAR(A51)*100+MONTH(A51))</f>
        <v/>
      </c>
    </row>
    <row r="52">
      <c r="A52" s="20" t="n"/>
      <c r="B52" s="18" t="n"/>
      <c r="C52" s="21">
        <f>IF(B52="","",IFERROR(VLOOKUP(B52,Produits!$A$5:$E$64,2,FALSE),"Code inconnu"))</f>
        <v/>
      </c>
      <c r="D52" s="18" t="n"/>
      <c r="E52" s="19" t="n"/>
      <c r="F52" s="10">
        <f>IF(B52="","",D52*E52)</f>
        <v/>
      </c>
      <c r="G52" s="18" t="n"/>
      <c r="H52" s="18" t="n"/>
      <c r="I52" s="21">
        <f>IF(A52="","",YEAR(A52)*100+MONTH(A52))</f>
        <v/>
      </c>
    </row>
    <row r="53">
      <c r="A53" s="20" t="n"/>
      <c r="B53" s="18" t="n"/>
      <c r="C53" s="21">
        <f>IF(B53="","",IFERROR(VLOOKUP(B53,Produits!$A$5:$E$64,2,FALSE),"Code inconnu"))</f>
        <v/>
      </c>
      <c r="D53" s="18" t="n"/>
      <c r="E53" s="19" t="n"/>
      <c r="F53" s="10">
        <f>IF(B53="","",D53*E53)</f>
        <v/>
      </c>
      <c r="G53" s="18" t="n"/>
      <c r="H53" s="18" t="n"/>
      <c r="I53" s="21">
        <f>IF(A53="","",YEAR(A53)*100+MONTH(A53))</f>
        <v/>
      </c>
    </row>
    <row r="54">
      <c r="A54" s="20" t="n"/>
      <c r="B54" s="18" t="n"/>
      <c r="C54" s="21">
        <f>IF(B54="","",IFERROR(VLOOKUP(B54,Produits!$A$5:$E$64,2,FALSE),"Code inconnu"))</f>
        <v/>
      </c>
      <c r="D54" s="18" t="n"/>
      <c r="E54" s="19" t="n"/>
      <c r="F54" s="10">
        <f>IF(B54="","",D54*E54)</f>
        <v/>
      </c>
      <c r="G54" s="18" t="n"/>
      <c r="H54" s="18" t="n"/>
      <c r="I54" s="21">
        <f>IF(A54="","",YEAR(A54)*100+MONTH(A54))</f>
        <v/>
      </c>
    </row>
    <row r="55">
      <c r="A55" s="20" t="n"/>
      <c r="B55" s="18" t="n"/>
      <c r="C55" s="21">
        <f>IF(B55="","",IFERROR(VLOOKUP(B55,Produits!$A$5:$E$64,2,FALSE),"Code inconnu"))</f>
        <v/>
      </c>
      <c r="D55" s="18" t="n"/>
      <c r="E55" s="19" t="n"/>
      <c r="F55" s="10">
        <f>IF(B55="","",D55*E55)</f>
        <v/>
      </c>
      <c r="G55" s="18" t="n"/>
      <c r="H55" s="18" t="n"/>
      <c r="I55" s="21">
        <f>IF(A55="","",YEAR(A55)*100+MONTH(A55))</f>
        <v/>
      </c>
    </row>
    <row r="56">
      <c r="A56" s="20" t="n"/>
      <c r="B56" s="18" t="n"/>
      <c r="C56" s="21">
        <f>IF(B56="","",IFERROR(VLOOKUP(B56,Produits!$A$5:$E$64,2,FALSE),"Code inconnu"))</f>
        <v/>
      </c>
      <c r="D56" s="18" t="n"/>
      <c r="E56" s="19" t="n"/>
      <c r="F56" s="10">
        <f>IF(B56="","",D56*E56)</f>
        <v/>
      </c>
      <c r="G56" s="18" t="n"/>
      <c r="H56" s="18" t="n"/>
      <c r="I56" s="21">
        <f>IF(A56="","",YEAR(A56)*100+MONTH(A56))</f>
        <v/>
      </c>
    </row>
    <row r="57">
      <c r="A57" s="20" t="n"/>
      <c r="B57" s="18" t="n"/>
      <c r="C57" s="21">
        <f>IF(B57="","",IFERROR(VLOOKUP(B57,Produits!$A$5:$E$64,2,FALSE),"Code inconnu"))</f>
        <v/>
      </c>
      <c r="D57" s="18" t="n"/>
      <c r="E57" s="19" t="n"/>
      <c r="F57" s="10">
        <f>IF(B57="","",D57*E57)</f>
        <v/>
      </c>
      <c r="G57" s="18" t="n"/>
      <c r="H57" s="18" t="n"/>
      <c r="I57" s="21">
        <f>IF(A57="","",YEAR(A57)*100+MONTH(A57))</f>
        <v/>
      </c>
    </row>
    <row r="58">
      <c r="A58" s="20" t="n"/>
      <c r="B58" s="18" t="n"/>
      <c r="C58" s="21">
        <f>IF(B58="","",IFERROR(VLOOKUP(B58,Produits!$A$5:$E$64,2,FALSE),"Code inconnu"))</f>
        <v/>
      </c>
      <c r="D58" s="18" t="n"/>
      <c r="E58" s="19" t="n"/>
      <c r="F58" s="10">
        <f>IF(B58="","",D58*E58)</f>
        <v/>
      </c>
      <c r="G58" s="18" t="n"/>
      <c r="H58" s="18" t="n"/>
      <c r="I58" s="21">
        <f>IF(A58="","",YEAR(A58)*100+MONTH(A58))</f>
        <v/>
      </c>
    </row>
    <row r="59">
      <c r="A59" s="20" t="n"/>
      <c r="B59" s="18" t="n"/>
      <c r="C59" s="21">
        <f>IF(B59="","",IFERROR(VLOOKUP(B59,Produits!$A$5:$E$64,2,FALSE),"Code inconnu"))</f>
        <v/>
      </c>
      <c r="D59" s="18" t="n"/>
      <c r="E59" s="19" t="n"/>
      <c r="F59" s="10">
        <f>IF(B59="","",D59*E59)</f>
        <v/>
      </c>
      <c r="G59" s="18" t="n"/>
      <c r="H59" s="18" t="n"/>
      <c r="I59" s="21">
        <f>IF(A59="","",YEAR(A59)*100+MONTH(A59))</f>
        <v/>
      </c>
    </row>
    <row r="60">
      <c r="A60" s="20" t="n"/>
      <c r="B60" s="18" t="n"/>
      <c r="C60" s="21">
        <f>IF(B60="","",IFERROR(VLOOKUP(B60,Produits!$A$5:$E$64,2,FALSE),"Code inconnu"))</f>
        <v/>
      </c>
      <c r="D60" s="18" t="n"/>
      <c r="E60" s="19" t="n"/>
      <c r="F60" s="10">
        <f>IF(B60="","",D60*E60)</f>
        <v/>
      </c>
      <c r="G60" s="18" t="n"/>
      <c r="H60" s="18" t="n"/>
      <c r="I60" s="21">
        <f>IF(A60="","",YEAR(A60)*100+MONTH(A60))</f>
        <v/>
      </c>
    </row>
    <row r="61">
      <c r="A61" s="20" t="n"/>
      <c r="B61" s="18" t="n"/>
      <c r="C61" s="21">
        <f>IF(B61="","",IFERROR(VLOOKUP(B61,Produits!$A$5:$E$64,2,FALSE),"Code inconnu"))</f>
        <v/>
      </c>
      <c r="D61" s="18" t="n"/>
      <c r="E61" s="19" t="n"/>
      <c r="F61" s="10">
        <f>IF(B61="","",D61*E61)</f>
        <v/>
      </c>
      <c r="G61" s="18" t="n"/>
      <c r="H61" s="18" t="n"/>
      <c r="I61" s="21">
        <f>IF(A61="","",YEAR(A61)*100+MONTH(A61))</f>
        <v/>
      </c>
    </row>
    <row r="62">
      <c r="A62" s="20" t="n"/>
      <c r="B62" s="18" t="n"/>
      <c r="C62" s="21">
        <f>IF(B62="","",IFERROR(VLOOKUP(B62,Produits!$A$5:$E$64,2,FALSE),"Code inconnu"))</f>
        <v/>
      </c>
      <c r="D62" s="18" t="n"/>
      <c r="E62" s="19" t="n"/>
      <c r="F62" s="10">
        <f>IF(B62="","",D62*E62)</f>
        <v/>
      </c>
      <c r="G62" s="18" t="n"/>
      <c r="H62" s="18" t="n"/>
      <c r="I62" s="21">
        <f>IF(A62="","",YEAR(A62)*100+MONTH(A62))</f>
        <v/>
      </c>
    </row>
    <row r="63">
      <c r="A63" s="20" t="n"/>
      <c r="B63" s="18" t="n"/>
      <c r="C63" s="21">
        <f>IF(B63="","",IFERROR(VLOOKUP(B63,Produits!$A$5:$E$64,2,FALSE),"Code inconnu"))</f>
        <v/>
      </c>
      <c r="D63" s="18" t="n"/>
      <c r="E63" s="19" t="n"/>
      <c r="F63" s="10">
        <f>IF(B63="","",D63*E63)</f>
        <v/>
      </c>
      <c r="G63" s="18" t="n"/>
      <c r="H63" s="18" t="n"/>
      <c r="I63" s="21">
        <f>IF(A63="","",YEAR(A63)*100+MONTH(A63))</f>
        <v/>
      </c>
    </row>
    <row r="64">
      <c r="A64" s="20" t="n"/>
      <c r="B64" s="18" t="n"/>
      <c r="C64" s="21">
        <f>IF(B64="","",IFERROR(VLOOKUP(B64,Produits!$A$5:$E$64,2,FALSE),"Code inconnu"))</f>
        <v/>
      </c>
      <c r="D64" s="18" t="n"/>
      <c r="E64" s="19" t="n"/>
      <c r="F64" s="10">
        <f>IF(B64="","",D64*E64)</f>
        <v/>
      </c>
      <c r="G64" s="18" t="n"/>
      <c r="H64" s="18" t="n"/>
      <c r="I64" s="21">
        <f>IF(A64="","",YEAR(A64)*100+MONTH(A64))</f>
        <v/>
      </c>
    </row>
    <row r="65">
      <c r="A65" s="20" t="n"/>
      <c r="B65" s="18" t="n"/>
      <c r="C65" s="21">
        <f>IF(B65="","",IFERROR(VLOOKUP(B65,Produits!$A$5:$E$64,2,FALSE),"Code inconnu"))</f>
        <v/>
      </c>
      <c r="D65" s="18" t="n"/>
      <c r="E65" s="19" t="n"/>
      <c r="F65" s="10">
        <f>IF(B65="","",D65*E65)</f>
        <v/>
      </c>
      <c r="G65" s="18" t="n"/>
      <c r="H65" s="18" t="n"/>
      <c r="I65" s="21">
        <f>IF(A65="","",YEAR(A65)*100+MONTH(A65))</f>
        <v/>
      </c>
    </row>
    <row r="66">
      <c r="A66" s="20" t="n"/>
      <c r="B66" s="18" t="n"/>
      <c r="C66" s="21">
        <f>IF(B66="","",IFERROR(VLOOKUP(B66,Produits!$A$5:$E$64,2,FALSE),"Code inconnu"))</f>
        <v/>
      </c>
      <c r="D66" s="18" t="n"/>
      <c r="E66" s="19" t="n"/>
      <c r="F66" s="10">
        <f>IF(B66="","",D66*E66)</f>
        <v/>
      </c>
      <c r="G66" s="18" t="n"/>
      <c r="H66" s="18" t="n"/>
      <c r="I66" s="21">
        <f>IF(A66="","",YEAR(A66)*100+MONTH(A66))</f>
        <v/>
      </c>
    </row>
    <row r="67">
      <c r="A67" s="20" t="n"/>
      <c r="B67" s="18" t="n"/>
      <c r="C67" s="21">
        <f>IF(B67="","",IFERROR(VLOOKUP(B67,Produits!$A$5:$E$64,2,FALSE),"Code inconnu"))</f>
        <v/>
      </c>
      <c r="D67" s="18" t="n"/>
      <c r="E67" s="19" t="n"/>
      <c r="F67" s="10">
        <f>IF(B67="","",D67*E67)</f>
        <v/>
      </c>
      <c r="G67" s="18" t="n"/>
      <c r="H67" s="18" t="n"/>
      <c r="I67" s="21">
        <f>IF(A67="","",YEAR(A67)*100+MONTH(A67))</f>
        <v/>
      </c>
    </row>
    <row r="68">
      <c r="A68" s="20" t="n"/>
      <c r="B68" s="18" t="n"/>
      <c r="C68" s="21">
        <f>IF(B68="","",IFERROR(VLOOKUP(B68,Produits!$A$5:$E$64,2,FALSE),"Code inconnu"))</f>
        <v/>
      </c>
      <c r="D68" s="18" t="n"/>
      <c r="E68" s="19" t="n"/>
      <c r="F68" s="10">
        <f>IF(B68="","",D68*E68)</f>
        <v/>
      </c>
      <c r="G68" s="18" t="n"/>
      <c r="H68" s="18" t="n"/>
      <c r="I68" s="21">
        <f>IF(A68="","",YEAR(A68)*100+MONTH(A68))</f>
        <v/>
      </c>
    </row>
    <row r="69">
      <c r="A69" s="20" t="n"/>
      <c r="B69" s="18" t="n"/>
      <c r="C69" s="21">
        <f>IF(B69="","",IFERROR(VLOOKUP(B69,Produits!$A$5:$E$64,2,FALSE),"Code inconnu"))</f>
        <v/>
      </c>
      <c r="D69" s="18" t="n"/>
      <c r="E69" s="19" t="n"/>
      <c r="F69" s="10">
        <f>IF(B69="","",D69*E69)</f>
        <v/>
      </c>
      <c r="G69" s="18" t="n"/>
      <c r="H69" s="18" t="n"/>
      <c r="I69" s="21">
        <f>IF(A69="","",YEAR(A69)*100+MONTH(A69))</f>
        <v/>
      </c>
    </row>
    <row r="70">
      <c r="A70" s="20" t="n"/>
      <c r="B70" s="18" t="n"/>
      <c r="C70" s="21">
        <f>IF(B70="","",IFERROR(VLOOKUP(B70,Produits!$A$5:$E$64,2,FALSE),"Code inconnu"))</f>
        <v/>
      </c>
      <c r="D70" s="18" t="n"/>
      <c r="E70" s="19" t="n"/>
      <c r="F70" s="10">
        <f>IF(B70="","",D70*E70)</f>
        <v/>
      </c>
      <c r="G70" s="18" t="n"/>
      <c r="H70" s="18" t="n"/>
      <c r="I70" s="21">
        <f>IF(A70="","",YEAR(A70)*100+MONTH(A70))</f>
        <v/>
      </c>
    </row>
    <row r="71">
      <c r="A71" s="20" t="n"/>
      <c r="B71" s="18" t="n"/>
      <c r="C71" s="21">
        <f>IF(B71="","",IFERROR(VLOOKUP(B71,Produits!$A$5:$E$64,2,FALSE),"Code inconnu"))</f>
        <v/>
      </c>
      <c r="D71" s="18" t="n"/>
      <c r="E71" s="19" t="n"/>
      <c r="F71" s="10">
        <f>IF(B71="","",D71*E71)</f>
        <v/>
      </c>
      <c r="G71" s="18" t="n"/>
      <c r="H71" s="18" t="n"/>
      <c r="I71" s="21">
        <f>IF(A71="","",YEAR(A71)*100+MONTH(A71))</f>
        <v/>
      </c>
    </row>
    <row r="72">
      <c r="A72" s="20" t="n"/>
      <c r="B72" s="18" t="n"/>
      <c r="C72" s="21">
        <f>IF(B72="","",IFERROR(VLOOKUP(B72,Produits!$A$5:$E$64,2,FALSE),"Code inconnu"))</f>
        <v/>
      </c>
      <c r="D72" s="18" t="n"/>
      <c r="E72" s="19" t="n"/>
      <c r="F72" s="10">
        <f>IF(B72="","",D72*E72)</f>
        <v/>
      </c>
      <c r="G72" s="18" t="n"/>
      <c r="H72" s="18" t="n"/>
      <c r="I72" s="21">
        <f>IF(A72="","",YEAR(A72)*100+MONTH(A72))</f>
        <v/>
      </c>
    </row>
    <row r="73">
      <c r="A73" s="20" t="n"/>
      <c r="B73" s="18" t="n"/>
      <c r="C73" s="21">
        <f>IF(B73="","",IFERROR(VLOOKUP(B73,Produits!$A$5:$E$64,2,FALSE),"Code inconnu"))</f>
        <v/>
      </c>
      <c r="D73" s="18" t="n"/>
      <c r="E73" s="19" t="n"/>
      <c r="F73" s="10">
        <f>IF(B73="","",D73*E73)</f>
        <v/>
      </c>
      <c r="G73" s="18" t="n"/>
      <c r="H73" s="18" t="n"/>
      <c r="I73" s="21">
        <f>IF(A73="","",YEAR(A73)*100+MONTH(A73))</f>
        <v/>
      </c>
    </row>
    <row r="74">
      <c r="A74" s="20" t="n"/>
      <c r="B74" s="18" t="n"/>
      <c r="C74" s="21">
        <f>IF(B74="","",IFERROR(VLOOKUP(B74,Produits!$A$5:$E$64,2,FALSE),"Code inconnu"))</f>
        <v/>
      </c>
      <c r="D74" s="18" t="n"/>
      <c r="E74" s="19" t="n"/>
      <c r="F74" s="10">
        <f>IF(B74="","",D74*E74)</f>
        <v/>
      </c>
      <c r="G74" s="18" t="n"/>
      <c r="H74" s="18" t="n"/>
      <c r="I74" s="21">
        <f>IF(A74="","",YEAR(A74)*100+MONTH(A74))</f>
        <v/>
      </c>
    </row>
    <row r="75">
      <c r="A75" s="20" t="n"/>
      <c r="B75" s="18" t="n"/>
      <c r="C75" s="21">
        <f>IF(B75="","",IFERROR(VLOOKUP(B75,Produits!$A$5:$E$64,2,FALSE),"Code inconnu"))</f>
        <v/>
      </c>
      <c r="D75" s="18" t="n"/>
      <c r="E75" s="19" t="n"/>
      <c r="F75" s="10">
        <f>IF(B75="","",D75*E75)</f>
        <v/>
      </c>
      <c r="G75" s="18" t="n"/>
      <c r="H75" s="18" t="n"/>
      <c r="I75" s="21">
        <f>IF(A75="","",YEAR(A75)*100+MONTH(A75))</f>
        <v/>
      </c>
    </row>
    <row r="76">
      <c r="A76" s="20" t="n"/>
      <c r="B76" s="18" t="n"/>
      <c r="C76" s="21">
        <f>IF(B76="","",IFERROR(VLOOKUP(B76,Produits!$A$5:$E$64,2,FALSE),"Code inconnu"))</f>
        <v/>
      </c>
      <c r="D76" s="18" t="n"/>
      <c r="E76" s="19" t="n"/>
      <c r="F76" s="10">
        <f>IF(B76="","",D76*E76)</f>
        <v/>
      </c>
      <c r="G76" s="18" t="n"/>
      <c r="H76" s="18" t="n"/>
      <c r="I76" s="21">
        <f>IF(A76="","",YEAR(A76)*100+MONTH(A76))</f>
        <v/>
      </c>
    </row>
    <row r="77">
      <c r="A77" s="20" t="n"/>
      <c r="B77" s="18" t="n"/>
      <c r="C77" s="21">
        <f>IF(B77="","",IFERROR(VLOOKUP(B77,Produits!$A$5:$E$64,2,FALSE),"Code inconnu"))</f>
        <v/>
      </c>
      <c r="D77" s="18" t="n"/>
      <c r="E77" s="19" t="n"/>
      <c r="F77" s="10">
        <f>IF(B77="","",D77*E77)</f>
        <v/>
      </c>
      <c r="G77" s="18" t="n"/>
      <c r="H77" s="18" t="n"/>
      <c r="I77" s="21">
        <f>IF(A77="","",YEAR(A77)*100+MONTH(A77))</f>
        <v/>
      </c>
    </row>
    <row r="78">
      <c r="A78" s="20" t="n"/>
      <c r="B78" s="18" t="n"/>
      <c r="C78" s="21">
        <f>IF(B78="","",IFERROR(VLOOKUP(B78,Produits!$A$5:$E$64,2,FALSE),"Code inconnu"))</f>
        <v/>
      </c>
      <c r="D78" s="18" t="n"/>
      <c r="E78" s="19" t="n"/>
      <c r="F78" s="10">
        <f>IF(B78="","",D78*E78)</f>
        <v/>
      </c>
      <c r="G78" s="18" t="n"/>
      <c r="H78" s="18" t="n"/>
      <c r="I78" s="21">
        <f>IF(A78="","",YEAR(A78)*100+MONTH(A78))</f>
        <v/>
      </c>
    </row>
    <row r="79">
      <c r="A79" s="20" t="n"/>
      <c r="B79" s="18" t="n"/>
      <c r="C79" s="21">
        <f>IF(B79="","",IFERROR(VLOOKUP(B79,Produits!$A$5:$E$64,2,FALSE),"Code inconnu"))</f>
        <v/>
      </c>
      <c r="D79" s="18" t="n"/>
      <c r="E79" s="19" t="n"/>
      <c r="F79" s="10">
        <f>IF(B79="","",D79*E79)</f>
        <v/>
      </c>
      <c r="G79" s="18" t="n"/>
      <c r="H79" s="18" t="n"/>
      <c r="I79" s="21">
        <f>IF(A79="","",YEAR(A79)*100+MONTH(A79))</f>
        <v/>
      </c>
    </row>
    <row r="80">
      <c r="A80" s="20" t="n"/>
      <c r="B80" s="18" t="n"/>
      <c r="C80" s="21">
        <f>IF(B80="","",IFERROR(VLOOKUP(B80,Produits!$A$5:$E$64,2,FALSE),"Code inconnu"))</f>
        <v/>
      </c>
      <c r="D80" s="18" t="n"/>
      <c r="E80" s="19" t="n"/>
      <c r="F80" s="10">
        <f>IF(B80="","",D80*E80)</f>
        <v/>
      </c>
      <c r="G80" s="18" t="n"/>
      <c r="H80" s="18" t="n"/>
      <c r="I80" s="21">
        <f>IF(A80="","",YEAR(A80)*100+MONTH(A80))</f>
        <v/>
      </c>
    </row>
    <row r="81">
      <c r="A81" s="20" t="n"/>
      <c r="B81" s="18" t="n"/>
      <c r="C81" s="21">
        <f>IF(B81="","",IFERROR(VLOOKUP(B81,Produits!$A$5:$E$64,2,FALSE),"Code inconnu"))</f>
        <v/>
      </c>
      <c r="D81" s="18" t="n"/>
      <c r="E81" s="19" t="n"/>
      <c r="F81" s="10">
        <f>IF(B81="","",D81*E81)</f>
        <v/>
      </c>
      <c r="G81" s="18" t="n"/>
      <c r="H81" s="18" t="n"/>
      <c r="I81" s="21">
        <f>IF(A81="","",YEAR(A81)*100+MONTH(A81))</f>
        <v/>
      </c>
    </row>
    <row r="82">
      <c r="A82" s="20" t="n"/>
      <c r="B82" s="18" t="n"/>
      <c r="C82" s="21">
        <f>IF(B82="","",IFERROR(VLOOKUP(B82,Produits!$A$5:$E$64,2,FALSE),"Code inconnu"))</f>
        <v/>
      </c>
      <c r="D82" s="18" t="n"/>
      <c r="E82" s="19" t="n"/>
      <c r="F82" s="10">
        <f>IF(B82="","",D82*E82)</f>
        <v/>
      </c>
      <c r="G82" s="18" t="n"/>
      <c r="H82" s="18" t="n"/>
      <c r="I82" s="21">
        <f>IF(A82="","",YEAR(A82)*100+MONTH(A82))</f>
        <v/>
      </c>
    </row>
    <row r="83">
      <c r="A83" s="20" t="n"/>
      <c r="B83" s="18" t="n"/>
      <c r="C83" s="21">
        <f>IF(B83="","",IFERROR(VLOOKUP(B83,Produits!$A$5:$E$64,2,FALSE),"Code inconnu"))</f>
        <v/>
      </c>
      <c r="D83" s="18" t="n"/>
      <c r="E83" s="19" t="n"/>
      <c r="F83" s="10">
        <f>IF(B83="","",D83*E83)</f>
        <v/>
      </c>
      <c r="G83" s="18" t="n"/>
      <c r="H83" s="18" t="n"/>
      <c r="I83" s="21">
        <f>IF(A83="","",YEAR(A83)*100+MONTH(A83))</f>
        <v/>
      </c>
    </row>
    <row r="84">
      <c r="A84" s="20" t="n"/>
      <c r="B84" s="18" t="n"/>
      <c r="C84" s="21">
        <f>IF(B84="","",IFERROR(VLOOKUP(B84,Produits!$A$5:$E$64,2,FALSE),"Code inconnu"))</f>
        <v/>
      </c>
      <c r="D84" s="18" t="n"/>
      <c r="E84" s="19" t="n"/>
      <c r="F84" s="10">
        <f>IF(B84="","",D84*E84)</f>
        <v/>
      </c>
      <c r="G84" s="18" t="n"/>
      <c r="H84" s="18" t="n"/>
      <c r="I84" s="21">
        <f>IF(A84="","",YEAR(A84)*100+MONTH(A84))</f>
        <v/>
      </c>
    </row>
    <row r="85">
      <c r="A85" s="20" t="n"/>
      <c r="B85" s="18" t="n"/>
      <c r="C85" s="21">
        <f>IF(B85="","",IFERROR(VLOOKUP(B85,Produits!$A$5:$E$64,2,FALSE),"Code inconnu"))</f>
        <v/>
      </c>
      <c r="D85" s="18" t="n"/>
      <c r="E85" s="19" t="n"/>
      <c r="F85" s="10">
        <f>IF(B85="","",D85*E85)</f>
        <v/>
      </c>
      <c r="G85" s="18" t="n"/>
      <c r="H85" s="18" t="n"/>
      <c r="I85" s="21">
        <f>IF(A85="","",YEAR(A85)*100+MONTH(A85))</f>
        <v/>
      </c>
    </row>
    <row r="86">
      <c r="A86" s="20" t="n"/>
      <c r="B86" s="18" t="n"/>
      <c r="C86" s="21">
        <f>IF(B86="","",IFERROR(VLOOKUP(B86,Produits!$A$5:$E$64,2,FALSE),"Code inconnu"))</f>
        <v/>
      </c>
      <c r="D86" s="18" t="n"/>
      <c r="E86" s="19" t="n"/>
      <c r="F86" s="10">
        <f>IF(B86="","",D86*E86)</f>
        <v/>
      </c>
      <c r="G86" s="18" t="n"/>
      <c r="H86" s="18" t="n"/>
      <c r="I86" s="21">
        <f>IF(A86="","",YEAR(A86)*100+MONTH(A86))</f>
        <v/>
      </c>
    </row>
    <row r="87">
      <c r="A87" s="20" t="n"/>
      <c r="B87" s="18" t="n"/>
      <c r="C87" s="21">
        <f>IF(B87="","",IFERROR(VLOOKUP(B87,Produits!$A$5:$E$64,2,FALSE),"Code inconnu"))</f>
        <v/>
      </c>
      <c r="D87" s="18" t="n"/>
      <c r="E87" s="19" t="n"/>
      <c r="F87" s="10">
        <f>IF(B87="","",D87*E87)</f>
        <v/>
      </c>
      <c r="G87" s="18" t="n"/>
      <c r="H87" s="18" t="n"/>
      <c r="I87" s="21">
        <f>IF(A87="","",YEAR(A87)*100+MONTH(A87))</f>
        <v/>
      </c>
    </row>
    <row r="88">
      <c r="A88" s="20" t="n"/>
      <c r="B88" s="18" t="n"/>
      <c r="C88" s="21">
        <f>IF(B88="","",IFERROR(VLOOKUP(B88,Produits!$A$5:$E$64,2,FALSE),"Code inconnu"))</f>
        <v/>
      </c>
      <c r="D88" s="18" t="n"/>
      <c r="E88" s="19" t="n"/>
      <c r="F88" s="10">
        <f>IF(B88="","",D88*E88)</f>
        <v/>
      </c>
      <c r="G88" s="18" t="n"/>
      <c r="H88" s="18" t="n"/>
      <c r="I88" s="21">
        <f>IF(A88="","",YEAR(A88)*100+MONTH(A88))</f>
        <v/>
      </c>
    </row>
    <row r="89">
      <c r="A89" s="20" t="n"/>
      <c r="B89" s="18" t="n"/>
      <c r="C89" s="21">
        <f>IF(B89="","",IFERROR(VLOOKUP(B89,Produits!$A$5:$E$64,2,FALSE),"Code inconnu"))</f>
        <v/>
      </c>
      <c r="D89" s="18" t="n"/>
      <c r="E89" s="19" t="n"/>
      <c r="F89" s="10">
        <f>IF(B89="","",D89*E89)</f>
        <v/>
      </c>
      <c r="G89" s="18" t="n"/>
      <c r="H89" s="18" t="n"/>
      <c r="I89" s="21">
        <f>IF(A89="","",YEAR(A89)*100+MONTH(A89))</f>
        <v/>
      </c>
    </row>
    <row r="90">
      <c r="A90" s="20" t="n"/>
      <c r="B90" s="18" t="n"/>
      <c r="C90" s="21">
        <f>IF(B90="","",IFERROR(VLOOKUP(B90,Produits!$A$5:$E$64,2,FALSE),"Code inconnu"))</f>
        <v/>
      </c>
      <c r="D90" s="18" t="n"/>
      <c r="E90" s="19" t="n"/>
      <c r="F90" s="10">
        <f>IF(B90="","",D90*E90)</f>
        <v/>
      </c>
      <c r="G90" s="18" t="n"/>
      <c r="H90" s="18" t="n"/>
      <c r="I90" s="21">
        <f>IF(A90="","",YEAR(A90)*100+MONTH(A90))</f>
        <v/>
      </c>
    </row>
    <row r="91">
      <c r="A91" s="20" t="n"/>
      <c r="B91" s="18" t="n"/>
      <c r="C91" s="21">
        <f>IF(B91="","",IFERROR(VLOOKUP(B91,Produits!$A$5:$E$64,2,FALSE),"Code inconnu"))</f>
        <v/>
      </c>
      <c r="D91" s="18" t="n"/>
      <c r="E91" s="19" t="n"/>
      <c r="F91" s="10">
        <f>IF(B91="","",D91*E91)</f>
        <v/>
      </c>
      <c r="G91" s="18" t="n"/>
      <c r="H91" s="18" t="n"/>
      <c r="I91" s="21">
        <f>IF(A91="","",YEAR(A91)*100+MONTH(A91))</f>
        <v/>
      </c>
    </row>
    <row r="92">
      <c r="A92" s="20" t="n"/>
      <c r="B92" s="18" t="n"/>
      <c r="C92" s="21">
        <f>IF(B92="","",IFERROR(VLOOKUP(B92,Produits!$A$5:$E$64,2,FALSE),"Code inconnu"))</f>
        <v/>
      </c>
      <c r="D92" s="18" t="n"/>
      <c r="E92" s="19" t="n"/>
      <c r="F92" s="10">
        <f>IF(B92="","",D92*E92)</f>
        <v/>
      </c>
      <c r="G92" s="18" t="n"/>
      <c r="H92" s="18" t="n"/>
      <c r="I92" s="21">
        <f>IF(A92="","",YEAR(A92)*100+MONTH(A92))</f>
        <v/>
      </c>
    </row>
    <row r="93">
      <c r="A93" s="20" t="n"/>
      <c r="B93" s="18" t="n"/>
      <c r="C93" s="21">
        <f>IF(B93="","",IFERROR(VLOOKUP(B93,Produits!$A$5:$E$64,2,FALSE),"Code inconnu"))</f>
        <v/>
      </c>
      <c r="D93" s="18" t="n"/>
      <c r="E93" s="19" t="n"/>
      <c r="F93" s="10">
        <f>IF(B93="","",D93*E93)</f>
        <v/>
      </c>
      <c r="G93" s="18" t="n"/>
      <c r="H93" s="18" t="n"/>
      <c r="I93" s="21">
        <f>IF(A93="","",YEAR(A93)*100+MONTH(A93))</f>
        <v/>
      </c>
    </row>
    <row r="94">
      <c r="A94" s="20" t="n"/>
      <c r="B94" s="18" t="n"/>
      <c r="C94" s="21">
        <f>IF(B94="","",IFERROR(VLOOKUP(B94,Produits!$A$5:$E$64,2,FALSE),"Code inconnu"))</f>
        <v/>
      </c>
      <c r="D94" s="18" t="n"/>
      <c r="E94" s="19" t="n"/>
      <c r="F94" s="10">
        <f>IF(B94="","",D94*E94)</f>
        <v/>
      </c>
      <c r="G94" s="18" t="n"/>
      <c r="H94" s="18" t="n"/>
      <c r="I94" s="21">
        <f>IF(A94="","",YEAR(A94)*100+MONTH(A94))</f>
        <v/>
      </c>
    </row>
    <row r="95">
      <c r="A95" s="20" t="n"/>
      <c r="B95" s="18" t="n"/>
      <c r="C95" s="21">
        <f>IF(B95="","",IFERROR(VLOOKUP(B95,Produits!$A$5:$E$64,2,FALSE),"Code inconnu"))</f>
        <v/>
      </c>
      <c r="D95" s="18" t="n"/>
      <c r="E95" s="19" t="n"/>
      <c r="F95" s="10">
        <f>IF(B95="","",D95*E95)</f>
        <v/>
      </c>
      <c r="G95" s="18" t="n"/>
      <c r="H95" s="18" t="n"/>
      <c r="I95" s="21">
        <f>IF(A95="","",YEAR(A95)*100+MONTH(A95))</f>
        <v/>
      </c>
    </row>
    <row r="96">
      <c r="A96" s="20" t="n"/>
      <c r="B96" s="18" t="n"/>
      <c r="C96" s="21">
        <f>IF(B96="","",IFERROR(VLOOKUP(B96,Produits!$A$5:$E$64,2,FALSE),"Code inconnu"))</f>
        <v/>
      </c>
      <c r="D96" s="18" t="n"/>
      <c r="E96" s="19" t="n"/>
      <c r="F96" s="10">
        <f>IF(B96="","",D96*E96)</f>
        <v/>
      </c>
      <c r="G96" s="18" t="n"/>
      <c r="H96" s="18" t="n"/>
      <c r="I96" s="21">
        <f>IF(A96="","",YEAR(A96)*100+MONTH(A96))</f>
        <v/>
      </c>
    </row>
    <row r="97">
      <c r="A97" s="20" t="n"/>
      <c r="B97" s="18" t="n"/>
      <c r="C97" s="21">
        <f>IF(B97="","",IFERROR(VLOOKUP(B97,Produits!$A$5:$E$64,2,FALSE),"Code inconnu"))</f>
        <v/>
      </c>
      <c r="D97" s="18" t="n"/>
      <c r="E97" s="19" t="n"/>
      <c r="F97" s="10">
        <f>IF(B97="","",D97*E97)</f>
        <v/>
      </c>
      <c r="G97" s="18" t="n"/>
      <c r="H97" s="18" t="n"/>
      <c r="I97" s="21">
        <f>IF(A97="","",YEAR(A97)*100+MONTH(A97))</f>
        <v/>
      </c>
    </row>
    <row r="98">
      <c r="A98" s="20" t="n"/>
      <c r="B98" s="18" t="n"/>
      <c r="C98" s="21">
        <f>IF(B98="","",IFERROR(VLOOKUP(B98,Produits!$A$5:$E$64,2,FALSE),"Code inconnu"))</f>
        <v/>
      </c>
      <c r="D98" s="18" t="n"/>
      <c r="E98" s="19" t="n"/>
      <c r="F98" s="10">
        <f>IF(B98="","",D98*E98)</f>
        <v/>
      </c>
      <c r="G98" s="18" t="n"/>
      <c r="H98" s="18" t="n"/>
      <c r="I98" s="21">
        <f>IF(A98="","",YEAR(A98)*100+MONTH(A98))</f>
        <v/>
      </c>
    </row>
    <row r="99">
      <c r="A99" s="20" t="n"/>
      <c r="B99" s="18" t="n"/>
      <c r="C99" s="21">
        <f>IF(B99="","",IFERROR(VLOOKUP(B99,Produits!$A$5:$E$64,2,FALSE),"Code inconnu"))</f>
        <v/>
      </c>
      <c r="D99" s="18" t="n"/>
      <c r="E99" s="19" t="n"/>
      <c r="F99" s="10">
        <f>IF(B99="","",D99*E99)</f>
        <v/>
      </c>
      <c r="G99" s="18" t="n"/>
      <c r="H99" s="18" t="n"/>
      <c r="I99" s="21">
        <f>IF(A99="","",YEAR(A99)*100+MONTH(A99))</f>
        <v/>
      </c>
    </row>
    <row r="100">
      <c r="A100" s="20" t="n"/>
      <c r="B100" s="18" t="n"/>
      <c r="C100" s="21">
        <f>IF(B100="","",IFERROR(VLOOKUP(B100,Produits!$A$5:$E$64,2,FALSE),"Code inconnu"))</f>
        <v/>
      </c>
      <c r="D100" s="18" t="n"/>
      <c r="E100" s="19" t="n"/>
      <c r="F100" s="10">
        <f>IF(B100="","",D100*E100)</f>
        <v/>
      </c>
      <c r="G100" s="18" t="n"/>
      <c r="H100" s="18" t="n"/>
      <c r="I100" s="21">
        <f>IF(A100="","",YEAR(A100)*100+MONTH(A100))</f>
        <v/>
      </c>
    </row>
    <row r="101">
      <c r="A101" s="20" t="n"/>
      <c r="B101" s="18" t="n"/>
      <c r="C101" s="21">
        <f>IF(B101="","",IFERROR(VLOOKUP(B101,Produits!$A$5:$E$64,2,FALSE),"Code inconnu"))</f>
        <v/>
      </c>
      <c r="D101" s="18" t="n"/>
      <c r="E101" s="19" t="n"/>
      <c r="F101" s="10">
        <f>IF(B101="","",D101*E101)</f>
        <v/>
      </c>
      <c r="G101" s="18" t="n"/>
      <c r="H101" s="18" t="n"/>
      <c r="I101" s="21">
        <f>IF(A101="","",YEAR(A101)*100+MONTH(A101))</f>
        <v/>
      </c>
    </row>
    <row r="102">
      <c r="A102" s="20" t="n"/>
      <c r="B102" s="18" t="n"/>
      <c r="C102" s="21">
        <f>IF(B102="","",IFERROR(VLOOKUP(B102,Produits!$A$5:$E$64,2,FALSE),"Code inconnu"))</f>
        <v/>
      </c>
      <c r="D102" s="18" t="n"/>
      <c r="E102" s="19" t="n"/>
      <c r="F102" s="10">
        <f>IF(B102="","",D102*E102)</f>
        <v/>
      </c>
      <c r="G102" s="18" t="n"/>
      <c r="H102" s="18" t="n"/>
      <c r="I102" s="21">
        <f>IF(A102="","",YEAR(A102)*100+MONTH(A102))</f>
        <v/>
      </c>
    </row>
    <row r="103">
      <c r="A103" s="20" t="n"/>
      <c r="B103" s="18" t="n"/>
      <c r="C103" s="21">
        <f>IF(B103="","",IFERROR(VLOOKUP(B103,Produits!$A$5:$E$64,2,FALSE),"Code inconnu"))</f>
        <v/>
      </c>
      <c r="D103" s="18" t="n"/>
      <c r="E103" s="19" t="n"/>
      <c r="F103" s="10">
        <f>IF(B103="","",D103*E103)</f>
        <v/>
      </c>
      <c r="G103" s="18" t="n"/>
      <c r="H103" s="18" t="n"/>
      <c r="I103" s="21">
        <f>IF(A103="","",YEAR(A103)*100+MONTH(A103))</f>
        <v/>
      </c>
    </row>
    <row r="104">
      <c r="A104" s="20" t="n"/>
      <c r="B104" s="18" t="n"/>
      <c r="C104" s="21">
        <f>IF(B104="","",IFERROR(VLOOKUP(B104,Produits!$A$5:$E$64,2,FALSE),"Code inconnu"))</f>
        <v/>
      </c>
      <c r="D104" s="18" t="n"/>
      <c r="E104" s="19" t="n"/>
      <c r="F104" s="10">
        <f>IF(B104="","",D104*E104)</f>
        <v/>
      </c>
      <c r="G104" s="18" t="n"/>
      <c r="H104" s="18" t="n"/>
      <c r="I104" s="21">
        <f>IF(A104="","",YEAR(A104)*100+MONTH(A104))</f>
        <v/>
      </c>
    </row>
    <row r="105">
      <c r="A105" s="20" t="n"/>
      <c r="B105" s="18" t="n"/>
      <c r="C105" s="21">
        <f>IF(B105="","",IFERROR(VLOOKUP(B105,Produits!$A$5:$E$64,2,FALSE),"Code inconnu"))</f>
        <v/>
      </c>
      <c r="D105" s="18" t="n"/>
      <c r="E105" s="19" t="n"/>
      <c r="F105" s="10">
        <f>IF(B105="","",D105*E105)</f>
        <v/>
      </c>
      <c r="G105" s="18" t="n"/>
      <c r="H105" s="18" t="n"/>
      <c r="I105" s="21">
        <f>IF(A105="","",YEAR(A105)*100+MONTH(A105))</f>
        <v/>
      </c>
    </row>
    <row r="106">
      <c r="A106" s="20" t="n"/>
      <c r="B106" s="18" t="n"/>
      <c r="C106" s="21">
        <f>IF(B106="","",IFERROR(VLOOKUP(B106,Produits!$A$5:$E$64,2,FALSE),"Code inconnu"))</f>
        <v/>
      </c>
      <c r="D106" s="18" t="n"/>
      <c r="E106" s="19" t="n"/>
      <c r="F106" s="10">
        <f>IF(B106="","",D106*E106)</f>
        <v/>
      </c>
      <c r="G106" s="18" t="n"/>
      <c r="H106" s="18" t="n"/>
      <c r="I106" s="21">
        <f>IF(A106="","",YEAR(A106)*100+MONTH(A106))</f>
        <v/>
      </c>
    </row>
    <row r="107">
      <c r="A107" s="20" t="n"/>
      <c r="B107" s="18" t="n"/>
      <c r="C107" s="21">
        <f>IF(B107="","",IFERROR(VLOOKUP(B107,Produits!$A$5:$E$64,2,FALSE),"Code inconnu"))</f>
        <v/>
      </c>
      <c r="D107" s="18" t="n"/>
      <c r="E107" s="19" t="n"/>
      <c r="F107" s="10">
        <f>IF(B107="","",D107*E107)</f>
        <v/>
      </c>
      <c r="G107" s="18" t="n"/>
      <c r="H107" s="18" t="n"/>
      <c r="I107" s="21">
        <f>IF(A107="","",YEAR(A107)*100+MONTH(A107))</f>
        <v/>
      </c>
    </row>
    <row r="108">
      <c r="A108" s="20" t="n"/>
      <c r="B108" s="18" t="n"/>
      <c r="C108" s="21">
        <f>IF(B108="","",IFERROR(VLOOKUP(B108,Produits!$A$5:$E$64,2,FALSE),"Code inconnu"))</f>
        <v/>
      </c>
      <c r="D108" s="18" t="n"/>
      <c r="E108" s="19" t="n"/>
      <c r="F108" s="10">
        <f>IF(B108="","",D108*E108)</f>
        <v/>
      </c>
      <c r="G108" s="18" t="n"/>
      <c r="H108" s="18" t="n"/>
      <c r="I108" s="21">
        <f>IF(A108="","",YEAR(A108)*100+MONTH(A108))</f>
        <v/>
      </c>
    </row>
    <row r="109">
      <c r="A109" s="20" t="n"/>
      <c r="B109" s="18" t="n"/>
      <c r="C109" s="21">
        <f>IF(B109="","",IFERROR(VLOOKUP(B109,Produits!$A$5:$E$64,2,FALSE),"Code inconnu"))</f>
        <v/>
      </c>
      <c r="D109" s="18" t="n"/>
      <c r="E109" s="19" t="n"/>
      <c r="F109" s="10">
        <f>IF(B109="","",D109*E109)</f>
        <v/>
      </c>
      <c r="G109" s="18" t="n"/>
      <c r="H109" s="18" t="n"/>
      <c r="I109" s="21">
        <f>IF(A109="","",YEAR(A109)*100+MONTH(A109))</f>
        <v/>
      </c>
    </row>
    <row r="110">
      <c r="A110" s="20" t="n"/>
      <c r="B110" s="18" t="n"/>
      <c r="C110" s="21">
        <f>IF(B110="","",IFERROR(VLOOKUP(B110,Produits!$A$5:$E$64,2,FALSE),"Code inconnu"))</f>
        <v/>
      </c>
      <c r="D110" s="18" t="n"/>
      <c r="E110" s="19" t="n"/>
      <c r="F110" s="10">
        <f>IF(B110="","",D110*E110)</f>
        <v/>
      </c>
      <c r="G110" s="18" t="n"/>
      <c r="H110" s="18" t="n"/>
      <c r="I110" s="21">
        <f>IF(A110="","",YEAR(A110)*100+MONTH(A110))</f>
        <v/>
      </c>
    </row>
    <row r="111">
      <c r="A111" s="20" t="n"/>
      <c r="B111" s="18" t="n"/>
      <c r="C111" s="21">
        <f>IF(B111="","",IFERROR(VLOOKUP(B111,Produits!$A$5:$E$64,2,FALSE),"Code inconnu"))</f>
        <v/>
      </c>
      <c r="D111" s="18" t="n"/>
      <c r="E111" s="19" t="n"/>
      <c r="F111" s="10">
        <f>IF(B111="","",D111*E111)</f>
        <v/>
      </c>
      <c r="G111" s="18" t="n"/>
      <c r="H111" s="18" t="n"/>
      <c r="I111" s="21">
        <f>IF(A111="","",YEAR(A111)*100+MONTH(A111))</f>
        <v/>
      </c>
    </row>
    <row r="112">
      <c r="A112" s="20" t="n"/>
      <c r="B112" s="18" t="n"/>
      <c r="C112" s="21">
        <f>IF(B112="","",IFERROR(VLOOKUP(B112,Produits!$A$5:$E$64,2,FALSE),"Code inconnu"))</f>
        <v/>
      </c>
      <c r="D112" s="18" t="n"/>
      <c r="E112" s="19" t="n"/>
      <c r="F112" s="10">
        <f>IF(B112="","",D112*E112)</f>
        <v/>
      </c>
      <c r="G112" s="18" t="n"/>
      <c r="H112" s="18" t="n"/>
      <c r="I112" s="21">
        <f>IF(A112="","",YEAR(A112)*100+MONTH(A112))</f>
        <v/>
      </c>
    </row>
    <row r="113">
      <c r="A113" s="20" t="n"/>
      <c r="B113" s="18" t="n"/>
      <c r="C113" s="21">
        <f>IF(B113="","",IFERROR(VLOOKUP(B113,Produits!$A$5:$E$64,2,FALSE),"Code inconnu"))</f>
        <v/>
      </c>
      <c r="D113" s="18" t="n"/>
      <c r="E113" s="19" t="n"/>
      <c r="F113" s="10">
        <f>IF(B113="","",D113*E113)</f>
        <v/>
      </c>
      <c r="G113" s="18" t="n"/>
      <c r="H113" s="18" t="n"/>
      <c r="I113" s="21">
        <f>IF(A113="","",YEAR(A113)*100+MONTH(A113))</f>
        <v/>
      </c>
    </row>
    <row r="114">
      <c r="A114" s="20" t="n"/>
      <c r="B114" s="18" t="n"/>
      <c r="C114" s="21">
        <f>IF(B114="","",IFERROR(VLOOKUP(B114,Produits!$A$5:$E$64,2,FALSE),"Code inconnu"))</f>
        <v/>
      </c>
      <c r="D114" s="18" t="n"/>
      <c r="E114" s="19" t="n"/>
      <c r="F114" s="10">
        <f>IF(B114="","",D114*E114)</f>
        <v/>
      </c>
      <c r="G114" s="18" t="n"/>
      <c r="H114" s="18" t="n"/>
      <c r="I114" s="21">
        <f>IF(A114="","",YEAR(A114)*100+MONTH(A114))</f>
        <v/>
      </c>
    </row>
    <row r="115">
      <c r="A115" s="20" t="n"/>
      <c r="B115" s="18" t="n"/>
      <c r="C115" s="21">
        <f>IF(B115="","",IFERROR(VLOOKUP(B115,Produits!$A$5:$E$64,2,FALSE),"Code inconnu"))</f>
        <v/>
      </c>
      <c r="D115" s="18" t="n"/>
      <c r="E115" s="19" t="n"/>
      <c r="F115" s="10">
        <f>IF(B115="","",D115*E115)</f>
        <v/>
      </c>
      <c r="G115" s="18" t="n"/>
      <c r="H115" s="18" t="n"/>
      <c r="I115" s="21">
        <f>IF(A115="","",YEAR(A115)*100+MONTH(A115))</f>
        <v/>
      </c>
    </row>
    <row r="116">
      <c r="A116" s="20" t="n"/>
      <c r="B116" s="18" t="n"/>
      <c r="C116" s="21">
        <f>IF(B116="","",IFERROR(VLOOKUP(B116,Produits!$A$5:$E$64,2,FALSE),"Code inconnu"))</f>
        <v/>
      </c>
      <c r="D116" s="18" t="n"/>
      <c r="E116" s="19" t="n"/>
      <c r="F116" s="10">
        <f>IF(B116="","",D116*E116)</f>
        <v/>
      </c>
      <c r="G116" s="18" t="n"/>
      <c r="H116" s="18" t="n"/>
      <c r="I116" s="21">
        <f>IF(A116="","",YEAR(A116)*100+MONTH(A116))</f>
        <v/>
      </c>
    </row>
    <row r="117">
      <c r="A117" s="20" t="n"/>
      <c r="B117" s="18" t="n"/>
      <c r="C117" s="21">
        <f>IF(B117="","",IFERROR(VLOOKUP(B117,Produits!$A$5:$E$64,2,FALSE),"Code inconnu"))</f>
        <v/>
      </c>
      <c r="D117" s="18" t="n"/>
      <c r="E117" s="19" t="n"/>
      <c r="F117" s="10">
        <f>IF(B117="","",D117*E117)</f>
        <v/>
      </c>
      <c r="G117" s="18" t="n"/>
      <c r="H117" s="18" t="n"/>
      <c r="I117" s="21">
        <f>IF(A117="","",YEAR(A117)*100+MONTH(A117))</f>
        <v/>
      </c>
    </row>
    <row r="118">
      <c r="A118" s="20" t="n"/>
      <c r="B118" s="18" t="n"/>
      <c r="C118" s="21">
        <f>IF(B118="","",IFERROR(VLOOKUP(B118,Produits!$A$5:$E$64,2,FALSE),"Code inconnu"))</f>
        <v/>
      </c>
      <c r="D118" s="18" t="n"/>
      <c r="E118" s="19" t="n"/>
      <c r="F118" s="10">
        <f>IF(B118="","",D118*E118)</f>
        <v/>
      </c>
      <c r="G118" s="18" t="n"/>
      <c r="H118" s="18" t="n"/>
      <c r="I118" s="21">
        <f>IF(A118="","",YEAR(A118)*100+MONTH(A118))</f>
        <v/>
      </c>
    </row>
    <row r="119">
      <c r="A119" s="20" t="n"/>
      <c r="B119" s="18" t="n"/>
      <c r="C119" s="21">
        <f>IF(B119="","",IFERROR(VLOOKUP(B119,Produits!$A$5:$E$64,2,FALSE),"Code inconnu"))</f>
        <v/>
      </c>
      <c r="D119" s="18" t="n"/>
      <c r="E119" s="19" t="n"/>
      <c r="F119" s="10">
        <f>IF(B119="","",D119*E119)</f>
        <v/>
      </c>
      <c r="G119" s="18" t="n"/>
      <c r="H119" s="18" t="n"/>
      <c r="I119" s="21">
        <f>IF(A119="","",YEAR(A119)*100+MONTH(A119))</f>
        <v/>
      </c>
    </row>
    <row r="120">
      <c r="A120" s="20" t="n"/>
      <c r="B120" s="18" t="n"/>
      <c r="C120" s="21">
        <f>IF(B120="","",IFERROR(VLOOKUP(B120,Produits!$A$5:$E$64,2,FALSE),"Code inconnu"))</f>
        <v/>
      </c>
      <c r="D120" s="18" t="n"/>
      <c r="E120" s="19" t="n"/>
      <c r="F120" s="10">
        <f>IF(B120="","",D120*E120)</f>
        <v/>
      </c>
      <c r="G120" s="18" t="n"/>
      <c r="H120" s="18" t="n"/>
      <c r="I120" s="21">
        <f>IF(A120="","",YEAR(A120)*100+MONTH(A120))</f>
        <v/>
      </c>
    </row>
    <row r="121">
      <c r="A121" s="20" t="n"/>
      <c r="B121" s="18" t="n"/>
      <c r="C121" s="21">
        <f>IF(B121="","",IFERROR(VLOOKUP(B121,Produits!$A$5:$E$64,2,FALSE),"Code inconnu"))</f>
        <v/>
      </c>
      <c r="D121" s="18" t="n"/>
      <c r="E121" s="19" t="n"/>
      <c r="F121" s="10">
        <f>IF(B121="","",D121*E121)</f>
        <v/>
      </c>
      <c r="G121" s="18" t="n"/>
      <c r="H121" s="18" t="n"/>
      <c r="I121" s="21">
        <f>IF(A121="","",YEAR(A121)*100+MONTH(A121))</f>
        <v/>
      </c>
    </row>
    <row r="122">
      <c r="A122" s="20" t="n"/>
      <c r="B122" s="18" t="n"/>
      <c r="C122" s="21">
        <f>IF(B122="","",IFERROR(VLOOKUP(B122,Produits!$A$5:$E$64,2,FALSE),"Code inconnu"))</f>
        <v/>
      </c>
      <c r="D122" s="18" t="n"/>
      <c r="E122" s="19" t="n"/>
      <c r="F122" s="10">
        <f>IF(B122="","",D122*E122)</f>
        <v/>
      </c>
      <c r="G122" s="18" t="n"/>
      <c r="H122" s="18" t="n"/>
      <c r="I122" s="21">
        <f>IF(A122="","",YEAR(A122)*100+MONTH(A122))</f>
        <v/>
      </c>
    </row>
    <row r="123">
      <c r="A123" s="20" t="n"/>
      <c r="B123" s="18" t="n"/>
      <c r="C123" s="21">
        <f>IF(B123="","",IFERROR(VLOOKUP(B123,Produits!$A$5:$E$64,2,FALSE),"Code inconnu"))</f>
        <v/>
      </c>
      <c r="D123" s="18" t="n"/>
      <c r="E123" s="19" t="n"/>
      <c r="F123" s="10">
        <f>IF(B123="","",D123*E123)</f>
        <v/>
      </c>
      <c r="G123" s="18" t="n"/>
      <c r="H123" s="18" t="n"/>
      <c r="I123" s="21">
        <f>IF(A123="","",YEAR(A123)*100+MONTH(A123))</f>
        <v/>
      </c>
    </row>
    <row r="124">
      <c r="A124" s="20" t="n"/>
      <c r="B124" s="18" t="n"/>
      <c r="C124" s="21">
        <f>IF(B124="","",IFERROR(VLOOKUP(B124,Produits!$A$5:$E$64,2,FALSE),"Code inconnu"))</f>
        <v/>
      </c>
      <c r="D124" s="18" t="n"/>
      <c r="E124" s="19" t="n"/>
      <c r="F124" s="10">
        <f>IF(B124="","",D124*E124)</f>
        <v/>
      </c>
      <c r="G124" s="18" t="n"/>
      <c r="H124" s="18" t="n"/>
      <c r="I124" s="21">
        <f>IF(A124="","",YEAR(A124)*100+MONTH(A124))</f>
        <v/>
      </c>
    </row>
    <row r="125">
      <c r="A125" s="20" t="n"/>
      <c r="B125" s="18" t="n"/>
      <c r="C125" s="21">
        <f>IF(B125="","",IFERROR(VLOOKUP(B125,Produits!$A$5:$E$64,2,FALSE),"Code inconnu"))</f>
        <v/>
      </c>
      <c r="D125" s="18" t="n"/>
      <c r="E125" s="19" t="n"/>
      <c r="F125" s="10">
        <f>IF(B125="","",D125*E125)</f>
        <v/>
      </c>
      <c r="G125" s="18" t="n"/>
      <c r="H125" s="18" t="n"/>
      <c r="I125" s="21">
        <f>IF(A125="","",YEAR(A125)*100+MONTH(A125))</f>
        <v/>
      </c>
    </row>
    <row r="126">
      <c r="A126" s="20" t="n"/>
      <c r="B126" s="18" t="n"/>
      <c r="C126" s="21">
        <f>IF(B126="","",IFERROR(VLOOKUP(B126,Produits!$A$5:$E$64,2,FALSE),"Code inconnu"))</f>
        <v/>
      </c>
      <c r="D126" s="18" t="n"/>
      <c r="E126" s="19" t="n"/>
      <c r="F126" s="10">
        <f>IF(B126="","",D126*E126)</f>
        <v/>
      </c>
      <c r="G126" s="18" t="n"/>
      <c r="H126" s="18" t="n"/>
      <c r="I126" s="21">
        <f>IF(A126="","",YEAR(A126)*100+MONTH(A126))</f>
        <v/>
      </c>
    </row>
    <row r="127">
      <c r="A127" s="20" t="n"/>
      <c r="B127" s="18" t="n"/>
      <c r="C127" s="21">
        <f>IF(B127="","",IFERROR(VLOOKUP(B127,Produits!$A$5:$E$64,2,FALSE),"Code inconnu"))</f>
        <v/>
      </c>
      <c r="D127" s="18" t="n"/>
      <c r="E127" s="19" t="n"/>
      <c r="F127" s="10">
        <f>IF(B127="","",D127*E127)</f>
        <v/>
      </c>
      <c r="G127" s="18" t="n"/>
      <c r="H127" s="18" t="n"/>
      <c r="I127" s="21">
        <f>IF(A127="","",YEAR(A127)*100+MONTH(A127))</f>
        <v/>
      </c>
    </row>
    <row r="128">
      <c r="A128" s="20" t="n"/>
      <c r="B128" s="18" t="n"/>
      <c r="C128" s="21">
        <f>IF(B128="","",IFERROR(VLOOKUP(B128,Produits!$A$5:$E$64,2,FALSE),"Code inconnu"))</f>
        <v/>
      </c>
      <c r="D128" s="18" t="n"/>
      <c r="E128" s="19" t="n"/>
      <c r="F128" s="10">
        <f>IF(B128="","",D128*E128)</f>
        <v/>
      </c>
      <c r="G128" s="18" t="n"/>
      <c r="H128" s="18" t="n"/>
      <c r="I128" s="21">
        <f>IF(A128="","",YEAR(A128)*100+MONTH(A128))</f>
        <v/>
      </c>
    </row>
    <row r="129">
      <c r="A129" s="20" t="n"/>
      <c r="B129" s="18" t="n"/>
      <c r="C129" s="21">
        <f>IF(B129="","",IFERROR(VLOOKUP(B129,Produits!$A$5:$E$64,2,FALSE),"Code inconnu"))</f>
        <v/>
      </c>
      <c r="D129" s="18" t="n"/>
      <c r="E129" s="19" t="n"/>
      <c r="F129" s="10">
        <f>IF(B129="","",D129*E129)</f>
        <v/>
      </c>
      <c r="G129" s="18" t="n"/>
      <c r="H129" s="18" t="n"/>
      <c r="I129" s="21">
        <f>IF(A129="","",YEAR(A129)*100+MONTH(A129))</f>
        <v/>
      </c>
    </row>
    <row r="130">
      <c r="A130" s="20" t="n"/>
      <c r="B130" s="18" t="n"/>
      <c r="C130" s="21">
        <f>IF(B130="","",IFERROR(VLOOKUP(B130,Produits!$A$5:$E$64,2,FALSE),"Code inconnu"))</f>
        <v/>
      </c>
      <c r="D130" s="18" t="n"/>
      <c r="E130" s="19" t="n"/>
      <c r="F130" s="10">
        <f>IF(B130="","",D130*E130)</f>
        <v/>
      </c>
      <c r="G130" s="18" t="n"/>
      <c r="H130" s="18" t="n"/>
      <c r="I130" s="21">
        <f>IF(A130="","",YEAR(A130)*100+MONTH(A130))</f>
        <v/>
      </c>
    </row>
    <row r="131">
      <c r="A131" s="20" t="n"/>
      <c r="B131" s="18" t="n"/>
      <c r="C131" s="21">
        <f>IF(B131="","",IFERROR(VLOOKUP(B131,Produits!$A$5:$E$64,2,FALSE),"Code inconnu"))</f>
        <v/>
      </c>
      <c r="D131" s="18" t="n"/>
      <c r="E131" s="19" t="n"/>
      <c r="F131" s="10">
        <f>IF(B131="","",D131*E131)</f>
        <v/>
      </c>
      <c r="G131" s="18" t="n"/>
      <c r="H131" s="18" t="n"/>
      <c r="I131" s="21">
        <f>IF(A131="","",YEAR(A131)*100+MONTH(A131))</f>
        <v/>
      </c>
    </row>
    <row r="132">
      <c r="A132" s="20" t="n"/>
      <c r="B132" s="18" t="n"/>
      <c r="C132" s="21">
        <f>IF(B132="","",IFERROR(VLOOKUP(B132,Produits!$A$5:$E$64,2,FALSE),"Code inconnu"))</f>
        <v/>
      </c>
      <c r="D132" s="18" t="n"/>
      <c r="E132" s="19" t="n"/>
      <c r="F132" s="10">
        <f>IF(B132="","",D132*E132)</f>
        <v/>
      </c>
      <c r="G132" s="18" t="n"/>
      <c r="H132" s="18" t="n"/>
      <c r="I132" s="21">
        <f>IF(A132="","",YEAR(A132)*100+MONTH(A132))</f>
        <v/>
      </c>
    </row>
    <row r="133">
      <c r="A133" s="20" t="n"/>
      <c r="B133" s="18" t="n"/>
      <c r="C133" s="21">
        <f>IF(B133="","",IFERROR(VLOOKUP(B133,Produits!$A$5:$E$64,2,FALSE),"Code inconnu"))</f>
        <v/>
      </c>
      <c r="D133" s="18" t="n"/>
      <c r="E133" s="19" t="n"/>
      <c r="F133" s="10">
        <f>IF(B133="","",D133*E133)</f>
        <v/>
      </c>
      <c r="G133" s="18" t="n"/>
      <c r="H133" s="18" t="n"/>
      <c r="I133" s="21">
        <f>IF(A133="","",YEAR(A133)*100+MONTH(A133))</f>
        <v/>
      </c>
    </row>
    <row r="134">
      <c r="A134" s="20" t="n"/>
      <c r="B134" s="18" t="n"/>
      <c r="C134" s="21">
        <f>IF(B134="","",IFERROR(VLOOKUP(B134,Produits!$A$5:$E$64,2,FALSE),"Code inconnu"))</f>
        <v/>
      </c>
      <c r="D134" s="18" t="n"/>
      <c r="E134" s="19" t="n"/>
      <c r="F134" s="10">
        <f>IF(B134="","",D134*E134)</f>
        <v/>
      </c>
      <c r="G134" s="18" t="n"/>
      <c r="H134" s="18" t="n"/>
      <c r="I134" s="21">
        <f>IF(A134="","",YEAR(A134)*100+MONTH(A134))</f>
        <v/>
      </c>
    </row>
    <row r="135">
      <c r="A135" s="20" t="n"/>
      <c r="B135" s="18" t="n"/>
      <c r="C135" s="21">
        <f>IF(B135="","",IFERROR(VLOOKUP(B135,Produits!$A$5:$E$64,2,FALSE),"Code inconnu"))</f>
        <v/>
      </c>
      <c r="D135" s="18" t="n"/>
      <c r="E135" s="19" t="n"/>
      <c r="F135" s="10">
        <f>IF(B135="","",D135*E135)</f>
        <v/>
      </c>
      <c r="G135" s="18" t="n"/>
      <c r="H135" s="18" t="n"/>
      <c r="I135" s="21">
        <f>IF(A135="","",YEAR(A135)*100+MONTH(A135))</f>
        <v/>
      </c>
    </row>
    <row r="136">
      <c r="A136" s="20" t="n"/>
      <c r="B136" s="18" t="n"/>
      <c r="C136" s="21">
        <f>IF(B136="","",IFERROR(VLOOKUP(B136,Produits!$A$5:$E$64,2,FALSE),"Code inconnu"))</f>
        <v/>
      </c>
      <c r="D136" s="18" t="n"/>
      <c r="E136" s="19" t="n"/>
      <c r="F136" s="10">
        <f>IF(B136="","",D136*E136)</f>
        <v/>
      </c>
      <c r="G136" s="18" t="n"/>
      <c r="H136" s="18" t="n"/>
      <c r="I136" s="21">
        <f>IF(A136="","",YEAR(A136)*100+MONTH(A136))</f>
        <v/>
      </c>
    </row>
    <row r="137">
      <c r="A137" s="20" t="n"/>
      <c r="B137" s="18" t="n"/>
      <c r="C137" s="21">
        <f>IF(B137="","",IFERROR(VLOOKUP(B137,Produits!$A$5:$E$64,2,FALSE),"Code inconnu"))</f>
        <v/>
      </c>
      <c r="D137" s="18" t="n"/>
      <c r="E137" s="19" t="n"/>
      <c r="F137" s="10">
        <f>IF(B137="","",D137*E137)</f>
        <v/>
      </c>
      <c r="G137" s="18" t="n"/>
      <c r="H137" s="18" t="n"/>
      <c r="I137" s="21">
        <f>IF(A137="","",YEAR(A137)*100+MONTH(A137))</f>
        <v/>
      </c>
    </row>
    <row r="138">
      <c r="A138" s="20" t="n"/>
      <c r="B138" s="18" t="n"/>
      <c r="C138" s="21">
        <f>IF(B138="","",IFERROR(VLOOKUP(B138,Produits!$A$5:$E$64,2,FALSE),"Code inconnu"))</f>
        <v/>
      </c>
      <c r="D138" s="18" t="n"/>
      <c r="E138" s="19" t="n"/>
      <c r="F138" s="10">
        <f>IF(B138="","",D138*E138)</f>
        <v/>
      </c>
      <c r="G138" s="18" t="n"/>
      <c r="H138" s="18" t="n"/>
      <c r="I138" s="21">
        <f>IF(A138="","",YEAR(A138)*100+MONTH(A138))</f>
        <v/>
      </c>
    </row>
    <row r="139">
      <c r="A139" s="20" t="n"/>
      <c r="B139" s="18" t="n"/>
      <c r="C139" s="21">
        <f>IF(B139="","",IFERROR(VLOOKUP(B139,Produits!$A$5:$E$64,2,FALSE),"Code inconnu"))</f>
        <v/>
      </c>
      <c r="D139" s="18" t="n"/>
      <c r="E139" s="19" t="n"/>
      <c r="F139" s="10">
        <f>IF(B139="","",D139*E139)</f>
        <v/>
      </c>
      <c r="G139" s="18" t="n"/>
      <c r="H139" s="18" t="n"/>
      <c r="I139" s="21">
        <f>IF(A139="","",YEAR(A139)*100+MONTH(A139))</f>
        <v/>
      </c>
    </row>
    <row r="140">
      <c r="A140" s="20" t="n"/>
      <c r="B140" s="18" t="n"/>
      <c r="C140" s="21">
        <f>IF(B140="","",IFERROR(VLOOKUP(B140,Produits!$A$5:$E$64,2,FALSE),"Code inconnu"))</f>
        <v/>
      </c>
      <c r="D140" s="18" t="n"/>
      <c r="E140" s="19" t="n"/>
      <c r="F140" s="10">
        <f>IF(B140="","",D140*E140)</f>
        <v/>
      </c>
      <c r="G140" s="18" t="n"/>
      <c r="H140" s="18" t="n"/>
      <c r="I140" s="21">
        <f>IF(A140="","",YEAR(A140)*100+MONTH(A140))</f>
        <v/>
      </c>
    </row>
    <row r="141">
      <c r="A141" s="20" t="n"/>
      <c r="B141" s="18" t="n"/>
      <c r="C141" s="21">
        <f>IF(B141="","",IFERROR(VLOOKUP(B141,Produits!$A$5:$E$64,2,FALSE),"Code inconnu"))</f>
        <v/>
      </c>
      <c r="D141" s="18" t="n"/>
      <c r="E141" s="19" t="n"/>
      <c r="F141" s="10">
        <f>IF(B141="","",D141*E141)</f>
        <v/>
      </c>
      <c r="G141" s="18" t="n"/>
      <c r="H141" s="18" t="n"/>
      <c r="I141" s="21">
        <f>IF(A141="","",YEAR(A141)*100+MONTH(A141))</f>
        <v/>
      </c>
    </row>
    <row r="142">
      <c r="A142" s="20" t="n"/>
      <c r="B142" s="18" t="n"/>
      <c r="C142" s="21">
        <f>IF(B142="","",IFERROR(VLOOKUP(B142,Produits!$A$5:$E$64,2,FALSE),"Code inconnu"))</f>
        <v/>
      </c>
      <c r="D142" s="18" t="n"/>
      <c r="E142" s="19" t="n"/>
      <c r="F142" s="10">
        <f>IF(B142="","",D142*E142)</f>
        <v/>
      </c>
      <c r="G142" s="18" t="n"/>
      <c r="H142" s="18" t="n"/>
      <c r="I142" s="21">
        <f>IF(A142="","",YEAR(A142)*100+MONTH(A142))</f>
        <v/>
      </c>
    </row>
    <row r="143">
      <c r="A143" s="20" t="n"/>
      <c r="B143" s="18" t="n"/>
      <c r="C143" s="21">
        <f>IF(B143="","",IFERROR(VLOOKUP(B143,Produits!$A$5:$E$64,2,FALSE),"Code inconnu"))</f>
        <v/>
      </c>
      <c r="D143" s="18" t="n"/>
      <c r="E143" s="19" t="n"/>
      <c r="F143" s="10">
        <f>IF(B143="","",D143*E143)</f>
        <v/>
      </c>
      <c r="G143" s="18" t="n"/>
      <c r="H143" s="18" t="n"/>
      <c r="I143" s="21">
        <f>IF(A143="","",YEAR(A143)*100+MONTH(A143))</f>
        <v/>
      </c>
    </row>
    <row r="144">
      <c r="A144" s="20" t="n"/>
      <c r="B144" s="18" t="n"/>
      <c r="C144" s="21">
        <f>IF(B144="","",IFERROR(VLOOKUP(B144,Produits!$A$5:$E$64,2,FALSE),"Code inconnu"))</f>
        <v/>
      </c>
      <c r="D144" s="18" t="n"/>
      <c r="E144" s="19" t="n"/>
      <c r="F144" s="10">
        <f>IF(B144="","",D144*E144)</f>
        <v/>
      </c>
      <c r="G144" s="18" t="n"/>
      <c r="H144" s="18" t="n"/>
      <c r="I144" s="21">
        <f>IF(A144="","",YEAR(A144)*100+MONTH(A144))</f>
        <v/>
      </c>
    </row>
    <row r="145">
      <c r="A145" s="20" t="n"/>
      <c r="B145" s="18" t="n"/>
      <c r="C145" s="21">
        <f>IF(B145="","",IFERROR(VLOOKUP(B145,Produits!$A$5:$E$64,2,FALSE),"Code inconnu"))</f>
        <v/>
      </c>
      <c r="D145" s="18" t="n"/>
      <c r="E145" s="19" t="n"/>
      <c r="F145" s="10">
        <f>IF(B145="","",D145*E145)</f>
        <v/>
      </c>
      <c r="G145" s="18" t="n"/>
      <c r="H145" s="18" t="n"/>
      <c r="I145" s="21">
        <f>IF(A145="","",YEAR(A145)*100+MONTH(A145))</f>
        <v/>
      </c>
    </row>
    <row r="146">
      <c r="A146" s="20" t="n"/>
      <c r="B146" s="18" t="n"/>
      <c r="C146" s="21">
        <f>IF(B146="","",IFERROR(VLOOKUP(B146,Produits!$A$5:$E$64,2,FALSE),"Code inconnu"))</f>
        <v/>
      </c>
      <c r="D146" s="18" t="n"/>
      <c r="E146" s="19" t="n"/>
      <c r="F146" s="10">
        <f>IF(B146="","",D146*E146)</f>
        <v/>
      </c>
      <c r="G146" s="18" t="n"/>
      <c r="H146" s="18" t="n"/>
      <c r="I146" s="21">
        <f>IF(A146="","",YEAR(A146)*100+MONTH(A146))</f>
        <v/>
      </c>
    </row>
    <row r="147">
      <c r="A147" s="20" t="n"/>
      <c r="B147" s="18" t="n"/>
      <c r="C147" s="21">
        <f>IF(B147="","",IFERROR(VLOOKUP(B147,Produits!$A$5:$E$64,2,FALSE),"Code inconnu"))</f>
        <v/>
      </c>
      <c r="D147" s="18" t="n"/>
      <c r="E147" s="19" t="n"/>
      <c r="F147" s="10">
        <f>IF(B147="","",D147*E147)</f>
        <v/>
      </c>
      <c r="G147" s="18" t="n"/>
      <c r="H147" s="18" t="n"/>
      <c r="I147" s="21">
        <f>IF(A147="","",YEAR(A147)*100+MONTH(A147))</f>
        <v/>
      </c>
    </row>
    <row r="148">
      <c r="A148" s="20" t="n"/>
      <c r="B148" s="18" t="n"/>
      <c r="C148" s="21">
        <f>IF(B148="","",IFERROR(VLOOKUP(B148,Produits!$A$5:$E$64,2,FALSE),"Code inconnu"))</f>
        <v/>
      </c>
      <c r="D148" s="18" t="n"/>
      <c r="E148" s="19" t="n"/>
      <c r="F148" s="10">
        <f>IF(B148="","",D148*E148)</f>
        <v/>
      </c>
      <c r="G148" s="18" t="n"/>
      <c r="H148" s="18" t="n"/>
      <c r="I148" s="21">
        <f>IF(A148="","",YEAR(A148)*100+MONTH(A148))</f>
        <v/>
      </c>
    </row>
    <row r="149">
      <c r="A149" s="20" t="n"/>
      <c r="B149" s="18" t="n"/>
      <c r="C149" s="21">
        <f>IF(B149="","",IFERROR(VLOOKUP(B149,Produits!$A$5:$E$64,2,FALSE),"Code inconnu"))</f>
        <v/>
      </c>
      <c r="D149" s="18" t="n"/>
      <c r="E149" s="19" t="n"/>
      <c r="F149" s="10">
        <f>IF(B149="","",D149*E149)</f>
        <v/>
      </c>
      <c r="G149" s="18" t="n"/>
      <c r="H149" s="18" t="n"/>
      <c r="I149" s="21">
        <f>IF(A149="","",YEAR(A149)*100+MONTH(A149))</f>
        <v/>
      </c>
    </row>
    <row r="150">
      <c r="A150" s="20" t="n"/>
      <c r="B150" s="18" t="n"/>
      <c r="C150" s="21">
        <f>IF(B150="","",IFERROR(VLOOKUP(B150,Produits!$A$5:$E$64,2,FALSE),"Code inconnu"))</f>
        <v/>
      </c>
      <c r="D150" s="18" t="n"/>
      <c r="E150" s="19" t="n"/>
      <c r="F150" s="10">
        <f>IF(B150="","",D150*E150)</f>
        <v/>
      </c>
      <c r="G150" s="18" t="n"/>
      <c r="H150" s="18" t="n"/>
      <c r="I150" s="21">
        <f>IF(A150="","",YEAR(A150)*100+MONTH(A150))</f>
        <v/>
      </c>
    </row>
    <row r="151">
      <c r="A151" s="20" t="n"/>
      <c r="B151" s="18" t="n"/>
      <c r="C151" s="21">
        <f>IF(B151="","",IFERROR(VLOOKUP(B151,Produits!$A$5:$E$64,2,FALSE),"Code inconnu"))</f>
        <v/>
      </c>
      <c r="D151" s="18" t="n"/>
      <c r="E151" s="19" t="n"/>
      <c r="F151" s="10">
        <f>IF(B151="","",D151*E151)</f>
        <v/>
      </c>
      <c r="G151" s="18" t="n"/>
      <c r="H151" s="18" t="n"/>
      <c r="I151" s="21">
        <f>IF(A151="","",YEAR(A151)*100+MONTH(A151))</f>
        <v/>
      </c>
    </row>
    <row r="152">
      <c r="A152" s="20" t="n"/>
      <c r="B152" s="18" t="n"/>
      <c r="C152" s="21">
        <f>IF(B152="","",IFERROR(VLOOKUP(B152,Produits!$A$5:$E$64,2,FALSE),"Code inconnu"))</f>
        <v/>
      </c>
      <c r="D152" s="18" t="n"/>
      <c r="E152" s="19" t="n"/>
      <c r="F152" s="10">
        <f>IF(B152="","",D152*E152)</f>
        <v/>
      </c>
      <c r="G152" s="18" t="n"/>
      <c r="H152" s="18" t="n"/>
      <c r="I152" s="21">
        <f>IF(A152="","",YEAR(A152)*100+MONTH(A152))</f>
        <v/>
      </c>
    </row>
    <row r="153">
      <c r="A153" s="20" t="n"/>
      <c r="B153" s="18" t="n"/>
      <c r="C153" s="21">
        <f>IF(B153="","",IFERROR(VLOOKUP(B153,Produits!$A$5:$E$64,2,FALSE),"Code inconnu"))</f>
        <v/>
      </c>
      <c r="D153" s="18" t="n"/>
      <c r="E153" s="19" t="n"/>
      <c r="F153" s="10">
        <f>IF(B153="","",D153*E153)</f>
        <v/>
      </c>
      <c r="G153" s="18" t="n"/>
      <c r="H153" s="18" t="n"/>
      <c r="I153" s="21">
        <f>IF(A153="","",YEAR(A153)*100+MONTH(A153))</f>
        <v/>
      </c>
    </row>
    <row r="154">
      <c r="A154" s="20" t="n"/>
      <c r="B154" s="18" t="n"/>
      <c r="C154" s="21">
        <f>IF(B154="","",IFERROR(VLOOKUP(B154,Produits!$A$5:$E$64,2,FALSE),"Code inconnu"))</f>
        <v/>
      </c>
      <c r="D154" s="18" t="n"/>
      <c r="E154" s="19" t="n"/>
      <c r="F154" s="10">
        <f>IF(B154="","",D154*E154)</f>
        <v/>
      </c>
      <c r="G154" s="18" t="n"/>
      <c r="H154" s="18" t="n"/>
      <c r="I154" s="21">
        <f>IF(A154="","",YEAR(A154)*100+MONTH(A154))</f>
        <v/>
      </c>
    </row>
    <row r="155">
      <c r="A155" s="20" t="n"/>
      <c r="B155" s="18" t="n"/>
      <c r="C155" s="21">
        <f>IF(B155="","",IFERROR(VLOOKUP(B155,Produits!$A$5:$E$64,2,FALSE),"Code inconnu"))</f>
        <v/>
      </c>
      <c r="D155" s="18" t="n"/>
      <c r="E155" s="19" t="n"/>
      <c r="F155" s="10">
        <f>IF(B155="","",D155*E155)</f>
        <v/>
      </c>
      <c r="G155" s="18" t="n"/>
      <c r="H155" s="18" t="n"/>
      <c r="I155" s="21">
        <f>IF(A155="","",YEAR(A155)*100+MONTH(A155))</f>
        <v/>
      </c>
    </row>
    <row r="156">
      <c r="A156" s="20" t="n"/>
      <c r="B156" s="18" t="n"/>
      <c r="C156" s="21">
        <f>IF(B156="","",IFERROR(VLOOKUP(B156,Produits!$A$5:$E$64,2,FALSE),"Code inconnu"))</f>
        <v/>
      </c>
      <c r="D156" s="18" t="n"/>
      <c r="E156" s="19" t="n"/>
      <c r="F156" s="10">
        <f>IF(B156="","",D156*E156)</f>
        <v/>
      </c>
      <c r="G156" s="18" t="n"/>
      <c r="H156" s="18" t="n"/>
      <c r="I156" s="21">
        <f>IF(A156="","",YEAR(A156)*100+MONTH(A156))</f>
        <v/>
      </c>
    </row>
    <row r="157">
      <c r="A157" s="20" t="n"/>
      <c r="B157" s="18" t="n"/>
      <c r="C157" s="21">
        <f>IF(B157="","",IFERROR(VLOOKUP(B157,Produits!$A$5:$E$64,2,FALSE),"Code inconnu"))</f>
        <v/>
      </c>
      <c r="D157" s="18" t="n"/>
      <c r="E157" s="19" t="n"/>
      <c r="F157" s="10">
        <f>IF(B157="","",D157*E157)</f>
        <v/>
      </c>
      <c r="G157" s="18" t="n"/>
      <c r="H157" s="18" t="n"/>
      <c r="I157" s="21">
        <f>IF(A157="","",YEAR(A157)*100+MONTH(A157))</f>
        <v/>
      </c>
    </row>
    <row r="158">
      <c r="A158" s="20" t="n"/>
      <c r="B158" s="18" t="n"/>
      <c r="C158" s="21">
        <f>IF(B158="","",IFERROR(VLOOKUP(B158,Produits!$A$5:$E$64,2,FALSE),"Code inconnu"))</f>
        <v/>
      </c>
      <c r="D158" s="18" t="n"/>
      <c r="E158" s="19" t="n"/>
      <c r="F158" s="10">
        <f>IF(B158="","",D158*E158)</f>
        <v/>
      </c>
      <c r="G158" s="18" t="n"/>
      <c r="H158" s="18" t="n"/>
      <c r="I158" s="21">
        <f>IF(A158="","",YEAR(A158)*100+MONTH(A158))</f>
        <v/>
      </c>
    </row>
    <row r="159">
      <c r="A159" s="20" t="n"/>
      <c r="B159" s="18" t="n"/>
      <c r="C159" s="21">
        <f>IF(B159="","",IFERROR(VLOOKUP(B159,Produits!$A$5:$E$64,2,FALSE),"Code inconnu"))</f>
        <v/>
      </c>
      <c r="D159" s="18" t="n"/>
      <c r="E159" s="19" t="n"/>
      <c r="F159" s="10">
        <f>IF(B159="","",D159*E159)</f>
        <v/>
      </c>
      <c r="G159" s="18" t="n"/>
      <c r="H159" s="18" t="n"/>
      <c r="I159" s="21">
        <f>IF(A159="","",YEAR(A159)*100+MONTH(A159))</f>
        <v/>
      </c>
    </row>
    <row r="160">
      <c r="A160" s="20" t="n"/>
      <c r="B160" s="18" t="n"/>
      <c r="C160" s="21">
        <f>IF(B160="","",IFERROR(VLOOKUP(B160,Produits!$A$5:$E$64,2,FALSE),"Code inconnu"))</f>
        <v/>
      </c>
      <c r="D160" s="18" t="n"/>
      <c r="E160" s="19" t="n"/>
      <c r="F160" s="10">
        <f>IF(B160="","",D160*E160)</f>
        <v/>
      </c>
      <c r="G160" s="18" t="n"/>
      <c r="H160" s="18" t="n"/>
      <c r="I160" s="21">
        <f>IF(A160="","",YEAR(A160)*100+MONTH(A160))</f>
        <v/>
      </c>
    </row>
    <row r="161">
      <c r="A161" s="20" t="n"/>
      <c r="B161" s="18" t="n"/>
      <c r="C161" s="21">
        <f>IF(B161="","",IFERROR(VLOOKUP(B161,Produits!$A$5:$E$64,2,FALSE),"Code inconnu"))</f>
        <v/>
      </c>
      <c r="D161" s="18" t="n"/>
      <c r="E161" s="19" t="n"/>
      <c r="F161" s="10">
        <f>IF(B161="","",D161*E161)</f>
        <v/>
      </c>
      <c r="G161" s="18" t="n"/>
      <c r="H161" s="18" t="n"/>
      <c r="I161" s="21">
        <f>IF(A161="","",YEAR(A161)*100+MONTH(A161))</f>
        <v/>
      </c>
    </row>
    <row r="162">
      <c r="A162" s="20" t="n"/>
      <c r="B162" s="18" t="n"/>
      <c r="C162" s="21">
        <f>IF(B162="","",IFERROR(VLOOKUP(B162,Produits!$A$5:$E$64,2,FALSE),"Code inconnu"))</f>
        <v/>
      </c>
      <c r="D162" s="18" t="n"/>
      <c r="E162" s="19" t="n"/>
      <c r="F162" s="10">
        <f>IF(B162="","",D162*E162)</f>
        <v/>
      </c>
      <c r="G162" s="18" t="n"/>
      <c r="H162" s="18" t="n"/>
      <c r="I162" s="21">
        <f>IF(A162="","",YEAR(A162)*100+MONTH(A162))</f>
        <v/>
      </c>
    </row>
    <row r="163">
      <c r="A163" s="20" t="n"/>
      <c r="B163" s="18" t="n"/>
      <c r="C163" s="21">
        <f>IF(B163="","",IFERROR(VLOOKUP(B163,Produits!$A$5:$E$64,2,FALSE),"Code inconnu"))</f>
        <v/>
      </c>
      <c r="D163" s="18" t="n"/>
      <c r="E163" s="19" t="n"/>
      <c r="F163" s="10">
        <f>IF(B163="","",D163*E163)</f>
        <v/>
      </c>
      <c r="G163" s="18" t="n"/>
      <c r="H163" s="18" t="n"/>
      <c r="I163" s="21">
        <f>IF(A163="","",YEAR(A163)*100+MONTH(A163))</f>
        <v/>
      </c>
    </row>
    <row r="164">
      <c r="A164" s="20" t="n"/>
      <c r="B164" s="18" t="n"/>
      <c r="C164" s="21">
        <f>IF(B164="","",IFERROR(VLOOKUP(B164,Produits!$A$5:$E$64,2,FALSE),"Code inconnu"))</f>
        <v/>
      </c>
      <c r="D164" s="18" t="n"/>
      <c r="E164" s="19" t="n"/>
      <c r="F164" s="10">
        <f>IF(B164="","",D164*E164)</f>
        <v/>
      </c>
      <c r="G164" s="18" t="n"/>
      <c r="H164" s="18" t="n"/>
      <c r="I164" s="21">
        <f>IF(A164="","",YEAR(A164)*100+MONTH(A164))</f>
        <v/>
      </c>
    </row>
    <row r="165">
      <c r="A165" s="20" t="n"/>
      <c r="B165" s="18" t="n"/>
      <c r="C165" s="21">
        <f>IF(B165="","",IFERROR(VLOOKUP(B165,Produits!$A$5:$E$64,2,FALSE),"Code inconnu"))</f>
        <v/>
      </c>
      <c r="D165" s="18" t="n"/>
      <c r="E165" s="19" t="n"/>
      <c r="F165" s="10">
        <f>IF(B165="","",D165*E165)</f>
        <v/>
      </c>
      <c r="G165" s="18" t="n"/>
      <c r="H165" s="18" t="n"/>
      <c r="I165" s="21">
        <f>IF(A165="","",YEAR(A165)*100+MONTH(A165))</f>
        <v/>
      </c>
    </row>
    <row r="166">
      <c r="A166" s="20" t="n"/>
      <c r="B166" s="18" t="n"/>
      <c r="C166" s="21">
        <f>IF(B166="","",IFERROR(VLOOKUP(B166,Produits!$A$5:$E$64,2,FALSE),"Code inconnu"))</f>
        <v/>
      </c>
      <c r="D166" s="18" t="n"/>
      <c r="E166" s="19" t="n"/>
      <c r="F166" s="10">
        <f>IF(B166="","",D166*E166)</f>
        <v/>
      </c>
      <c r="G166" s="18" t="n"/>
      <c r="H166" s="18" t="n"/>
      <c r="I166" s="21">
        <f>IF(A166="","",YEAR(A166)*100+MONTH(A166))</f>
        <v/>
      </c>
    </row>
    <row r="167">
      <c r="A167" s="20" t="n"/>
      <c r="B167" s="18" t="n"/>
      <c r="C167" s="21">
        <f>IF(B167="","",IFERROR(VLOOKUP(B167,Produits!$A$5:$E$64,2,FALSE),"Code inconnu"))</f>
        <v/>
      </c>
      <c r="D167" s="18" t="n"/>
      <c r="E167" s="19" t="n"/>
      <c r="F167" s="10">
        <f>IF(B167="","",D167*E167)</f>
        <v/>
      </c>
      <c r="G167" s="18" t="n"/>
      <c r="H167" s="18" t="n"/>
      <c r="I167" s="21">
        <f>IF(A167="","",YEAR(A167)*100+MONTH(A167))</f>
        <v/>
      </c>
    </row>
    <row r="168">
      <c r="A168" s="20" t="n"/>
      <c r="B168" s="18" t="n"/>
      <c r="C168" s="21">
        <f>IF(B168="","",IFERROR(VLOOKUP(B168,Produits!$A$5:$E$64,2,FALSE),"Code inconnu"))</f>
        <v/>
      </c>
      <c r="D168" s="18" t="n"/>
      <c r="E168" s="19" t="n"/>
      <c r="F168" s="10">
        <f>IF(B168="","",D168*E168)</f>
        <v/>
      </c>
      <c r="G168" s="18" t="n"/>
      <c r="H168" s="18" t="n"/>
      <c r="I168" s="21">
        <f>IF(A168="","",YEAR(A168)*100+MONTH(A168))</f>
        <v/>
      </c>
    </row>
    <row r="169">
      <c r="A169" s="20" t="n"/>
      <c r="B169" s="18" t="n"/>
      <c r="C169" s="21">
        <f>IF(B169="","",IFERROR(VLOOKUP(B169,Produits!$A$5:$E$64,2,FALSE),"Code inconnu"))</f>
        <v/>
      </c>
      <c r="D169" s="18" t="n"/>
      <c r="E169" s="19" t="n"/>
      <c r="F169" s="10">
        <f>IF(B169="","",D169*E169)</f>
        <v/>
      </c>
      <c r="G169" s="18" t="n"/>
      <c r="H169" s="18" t="n"/>
      <c r="I169" s="21">
        <f>IF(A169="","",YEAR(A169)*100+MONTH(A169))</f>
        <v/>
      </c>
    </row>
    <row r="170">
      <c r="A170" s="20" t="n"/>
      <c r="B170" s="18" t="n"/>
      <c r="C170" s="21">
        <f>IF(B170="","",IFERROR(VLOOKUP(B170,Produits!$A$5:$E$64,2,FALSE),"Code inconnu"))</f>
        <v/>
      </c>
      <c r="D170" s="18" t="n"/>
      <c r="E170" s="19" t="n"/>
      <c r="F170" s="10">
        <f>IF(B170="","",D170*E170)</f>
        <v/>
      </c>
      <c r="G170" s="18" t="n"/>
      <c r="H170" s="18" t="n"/>
      <c r="I170" s="21">
        <f>IF(A170="","",YEAR(A170)*100+MONTH(A170))</f>
        <v/>
      </c>
    </row>
    <row r="171">
      <c r="A171" s="20" t="n"/>
      <c r="B171" s="18" t="n"/>
      <c r="C171" s="21">
        <f>IF(B171="","",IFERROR(VLOOKUP(B171,Produits!$A$5:$E$64,2,FALSE),"Code inconnu"))</f>
        <v/>
      </c>
      <c r="D171" s="18" t="n"/>
      <c r="E171" s="19" t="n"/>
      <c r="F171" s="10">
        <f>IF(B171="","",D171*E171)</f>
        <v/>
      </c>
      <c r="G171" s="18" t="n"/>
      <c r="H171" s="18" t="n"/>
      <c r="I171" s="21">
        <f>IF(A171="","",YEAR(A171)*100+MONTH(A171))</f>
        <v/>
      </c>
    </row>
    <row r="172">
      <c r="A172" s="20" t="n"/>
      <c r="B172" s="18" t="n"/>
      <c r="C172" s="21">
        <f>IF(B172="","",IFERROR(VLOOKUP(B172,Produits!$A$5:$E$64,2,FALSE),"Code inconnu"))</f>
        <v/>
      </c>
      <c r="D172" s="18" t="n"/>
      <c r="E172" s="19" t="n"/>
      <c r="F172" s="10">
        <f>IF(B172="","",D172*E172)</f>
        <v/>
      </c>
      <c r="G172" s="18" t="n"/>
      <c r="H172" s="18" t="n"/>
      <c r="I172" s="21">
        <f>IF(A172="","",YEAR(A172)*100+MONTH(A172))</f>
        <v/>
      </c>
    </row>
    <row r="173">
      <c r="A173" s="20" t="n"/>
      <c r="B173" s="18" t="n"/>
      <c r="C173" s="21">
        <f>IF(B173="","",IFERROR(VLOOKUP(B173,Produits!$A$5:$E$64,2,FALSE),"Code inconnu"))</f>
        <v/>
      </c>
      <c r="D173" s="18" t="n"/>
      <c r="E173" s="19" t="n"/>
      <c r="F173" s="10">
        <f>IF(B173="","",D173*E173)</f>
        <v/>
      </c>
      <c r="G173" s="18" t="n"/>
      <c r="H173" s="18" t="n"/>
      <c r="I173" s="21">
        <f>IF(A173="","",YEAR(A173)*100+MONTH(A173))</f>
        <v/>
      </c>
    </row>
    <row r="174">
      <c r="A174" s="20" t="n"/>
      <c r="B174" s="18" t="n"/>
      <c r="C174" s="21">
        <f>IF(B174="","",IFERROR(VLOOKUP(B174,Produits!$A$5:$E$64,2,FALSE),"Code inconnu"))</f>
        <v/>
      </c>
      <c r="D174" s="18" t="n"/>
      <c r="E174" s="19" t="n"/>
      <c r="F174" s="10">
        <f>IF(B174="","",D174*E174)</f>
        <v/>
      </c>
      <c r="G174" s="18" t="n"/>
      <c r="H174" s="18" t="n"/>
      <c r="I174" s="21">
        <f>IF(A174="","",YEAR(A174)*100+MONTH(A174))</f>
        <v/>
      </c>
    </row>
    <row r="175">
      <c r="A175" s="20" t="n"/>
      <c r="B175" s="18" t="n"/>
      <c r="C175" s="21">
        <f>IF(B175="","",IFERROR(VLOOKUP(B175,Produits!$A$5:$E$64,2,FALSE),"Code inconnu"))</f>
        <v/>
      </c>
      <c r="D175" s="18" t="n"/>
      <c r="E175" s="19" t="n"/>
      <c r="F175" s="10">
        <f>IF(B175="","",D175*E175)</f>
        <v/>
      </c>
      <c r="G175" s="18" t="n"/>
      <c r="H175" s="18" t="n"/>
      <c r="I175" s="21">
        <f>IF(A175="","",YEAR(A175)*100+MONTH(A175))</f>
        <v/>
      </c>
    </row>
    <row r="176">
      <c r="A176" s="20" t="n"/>
      <c r="B176" s="18" t="n"/>
      <c r="C176" s="21">
        <f>IF(B176="","",IFERROR(VLOOKUP(B176,Produits!$A$5:$E$64,2,FALSE),"Code inconnu"))</f>
        <v/>
      </c>
      <c r="D176" s="18" t="n"/>
      <c r="E176" s="19" t="n"/>
      <c r="F176" s="10">
        <f>IF(B176="","",D176*E176)</f>
        <v/>
      </c>
      <c r="G176" s="18" t="n"/>
      <c r="H176" s="18" t="n"/>
      <c r="I176" s="21">
        <f>IF(A176="","",YEAR(A176)*100+MONTH(A176))</f>
        <v/>
      </c>
    </row>
    <row r="177">
      <c r="A177" s="20" t="n"/>
      <c r="B177" s="18" t="n"/>
      <c r="C177" s="21">
        <f>IF(B177="","",IFERROR(VLOOKUP(B177,Produits!$A$5:$E$64,2,FALSE),"Code inconnu"))</f>
        <v/>
      </c>
      <c r="D177" s="18" t="n"/>
      <c r="E177" s="19" t="n"/>
      <c r="F177" s="10">
        <f>IF(B177="","",D177*E177)</f>
        <v/>
      </c>
      <c r="G177" s="18" t="n"/>
      <c r="H177" s="18" t="n"/>
      <c r="I177" s="21">
        <f>IF(A177="","",YEAR(A177)*100+MONTH(A177))</f>
        <v/>
      </c>
    </row>
    <row r="178">
      <c r="A178" s="20" t="n"/>
      <c r="B178" s="18" t="n"/>
      <c r="C178" s="21">
        <f>IF(B178="","",IFERROR(VLOOKUP(B178,Produits!$A$5:$E$64,2,FALSE),"Code inconnu"))</f>
        <v/>
      </c>
      <c r="D178" s="18" t="n"/>
      <c r="E178" s="19" t="n"/>
      <c r="F178" s="10">
        <f>IF(B178="","",D178*E178)</f>
        <v/>
      </c>
      <c r="G178" s="18" t="n"/>
      <c r="H178" s="18" t="n"/>
      <c r="I178" s="21">
        <f>IF(A178="","",YEAR(A178)*100+MONTH(A178))</f>
        <v/>
      </c>
    </row>
    <row r="179">
      <c r="A179" s="20" t="n"/>
      <c r="B179" s="18" t="n"/>
      <c r="C179" s="21">
        <f>IF(B179="","",IFERROR(VLOOKUP(B179,Produits!$A$5:$E$64,2,FALSE),"Code inconnu"))</f>
        <v/>
      </c>
      <c r="D179" s="18" t="n"/>
      <c r="E179" s="19" t="n"/>
      <c r="F179" s="10">
        <f>IF(B179="","",D179*E179)</f>
        <v/>
      </c>
      <c r="G179" s="18" t="n"/>
      <c r="H179" s="18" t="n"/>
      <c r="I179" s="21">
        <f>IF(A179="","",YEAR(A179)*100+MONTH(A179))</f>
        <v/>
      </c>
    </row>
    <row r="180">
      <c r="A180" s="20" t="n"/>
      <c r="B180" s="18" t="n"/>
      <c r="C180" s="21">
        <f>IF(B180="","",IFERROR(VLOOKUP(B180,Produits!$A$5:$E$64,2,FALSE),"Code inconnu"))</f>
        <v/>
      </c>
      <c r="D180" s="18" t="n"/>
      <c r="E180" s="19" t="n"/>
      <c r="F180" s="10">
        <f>IF(B180="","",D180*E180)</f>
        <v/>
      </c>
      <c r="G180" s="18" t="n"/>
      <c r="H180" s="18" t="n"/>
      <c r="I180" s="21">
        <f>IF(A180="","",YEAR(A180)*100+MONTH(A180))</f>
        <v/>
      </c>
    </row>
    <row r="181">
      <c r="A181" s="20" t="n"/>
      <c r="B181" s="18" t="n"/>
      <c r="C181" s="21">
        <f>IF(B181="","",IFERROR(VLOOKUP(B181,Produits!$A$5:$E$64,2,FALSE),"Code inconnu"))</f>
        <v/>
      </c>
      <c r="D181" s="18" t="n"/>
      <c r="E181" s="19" t="n"/>
      <c r="F181" s="10">
        <f>IF(B181="","",D181*E181)</f>
        <v/>
      </c>
      <c r="G181" s="18" t="n"/>
      <c r="H181" s="18" t="n"/>
      <c r="I181" s="21">
        <f>IF(A181="","",YEAR(A181)*100+MONTH(A181))</f>
        <v/>
      </c>
    </row>
    <row r="182">
      <c r="A182" s="20" t="n"/>
      <c r="B182" s="18" t="n"/>
      <c r="C182" s="21">
        <f>IF(B182="","",IFERROR(VLOOKUP(B182,Produits!$A$5:$E$64,2,FALSE),"Code inconnu"))</f>
        <v/>
      </c>
      <c r="D182" s="18" t="n"/>
      <c r="E182" s="19" t="n"/>
      <c r="F182" s="10">
        <f>IF(B182="","",D182*E182)</f>
        <v/>
      </c>
      <c r="G182" s="18" t="n"/>
      <c r="H182" s="18" t="n"/>
      <c r="I182" s="21">
        <f>IF(A182="","",YEAR(A182)*100+MONTH(A182))</f>
        <v/>
      </c>
    </row>
    <row r="183">
      <c r="A183" s="20" t="n"/>
      <c r="B183" s="18" t="n"/>
      <c r="C183" s="21">
        <f>IF(B183="","",IFERROR(VLOOKUP(B183,Produits!$A$5:$E$64,2,FALSE),"Code inconnu"))</f>
        <v/>
      </c>
      <c r="D183" s="18" t="n"/>
      <c r="E183" s="19" t="n"/>
      <c r="F183" s="10">
        <f>IF(B183="","",D183*E183)</f>
        <v/>
      </c>
      <c r="G183" s="18" t="n"/>
      <c r="H183" s="18" t="n"/>
      <c r="I183" s="21">
        <f>IF(A183="","",YEAR(A183)*100+MONTH(A183))</f>
        <v/>
      </c>
    </row>
    <row r="184">
      <c r="A184" s="20" t="n"/>
      <c r="B184" s="18" t="n"/>
      <c r="C184" s="21">
        <f>IF(B184="","",IFERROR(VLOOKUP(B184,Produits!$A$5:$E$64,2,FALSE),"Code inconnu"))</f>
        <v/>
      </c>
      <c r="D184" s="18" t="n"/>
      <c r="E184" s="19" t="n"/>
      <c r="F184" s="10">
        <f>IF(B184="","",D184*E184)</f>
        <v/>
      </c>
      <c r="G184" s="18" t="n"/>
      <c r="H184" s="18" t="n"/>
      <c r="I184" s="21">
        <f>IF(A184="","",YEAR(A184)*100+MONTH(A184))</f>
        <v/>
      </c>
    </row>
    <row r="185">
      <c r="A185" s="20" t="n"/>
      <c r="B185" s="18" t="n"/>
      <c r="C185" s="21">
        <f>IF(B185="","",IFERROR(VLOOKUP(B185,Produits!$A$5:$E$64,2,FALSE),"Code inconnu"))</f>
        <v/>
      </c>
      <c r="D185" s="18" t="n"/>
      <c r="E185" s="19" t="n"/>
      <c r="F185" s="10">
        <f>IF(B185="","",D185*E185)</f>
        <v/>
      </c>
      <c r="G185" s="18" t="n"/>
      <c r="H185" s="18" t="n"/>
      <c r="I185" s="21">
        <f>IF(A185="","",YEAR(A185)*100+MONTH(A185))</f>
        <v/>
      </c>
    </row>
    <row r="186">
      <c r="A186" s="20" t="n"/>
      <c r="B186" s="18" t="n"/>
      <c r="C186" s="21">
        <f>IF(B186="","",IFERROR(VLOOKUP(B186,Produits!$A$5:$E$64,2,FALSE),"Code inconnu"))</f>
        <v/>
      </c>
      <c r="D186" s="18" t="n"/>
      <c r="E186" s="19" t="n"/>
      <c r="F186" s="10">
        <f>IF(B186="","",D186*E186)</f>
        <v/>
      </c>
      <c r="G186" s="18" t="n"/>
      <c r="H186" s="18" t="n"/>
      <c r="I186" s="21">
        <f>IF(A186="","",YEAR(A186)*100+MONTH(A186))</f>
        <v/>
      </c>
    </row>
    <row r="187">
      <c r="A187" s="20" t="n"/>
      <c r="B187" s="18" t="n"/>
      <c r="C187" s="21">
        <f>IF(B187="","",IFERROR(VLOOKUP(B187,Produits!$A$5:$E$64,2,FALSE),"Code inconnu"))</f>
        <v/>
      </c>
      <c r="D187" s="18" t="n"/>
      <c r="E187" s="19" t="n"/>
      <c r="F187" s="10">
        <f>IF(B187="","",D187*E187)</f>
        <v/>
      </c>
      <c r="G187" s="18" t="n"/>
      <c r="H187" s="18" t="n"/>
      <c r="I187" s="21">
        <f>IF(A187="","",YEAR(A187)*100+MONTH(A187))</f>
        <v/>
      </c>
    </row>
    <row r="188">
      <c r="A188" s="20" t="n"/>
      <c r="B188" s="18" t="n"/>
      <c r="C188" s="21">
        <f>IF(B188="","",IFERROR(VLOOKUP(B188,Produits!$A$5:$E$64,2,FALSE),"Code inconnu"))</f>
        <v/>
      </c>
      <c r="D188" s="18" t="n"/>
      <c r="E188" s="19" t="n"/>
      <c r="F188" s="10">
        <f>IF(B188="","",D188*E188)</f>
        <v/>
      </c>
      <c r="G188" s="18" t="n"/>
      <c r="H188" s="18" t="n"/>
      <c r="I188" s="21">
        <f>IF(A188="","",YEAR(A188)*100+MONTH(A188))</f>
        <v/>
      </c>
    </row>
    <row r="189">
      <c r="A189" s="20" t="n"/>
      <c r="B189" s="18" t="n"/>
      <c r="C189" s="21">
        <f>IF(B189="","",IFERROR(VLOOKUP(B189,Produits!$A$5:$E$64,2,FALSE),"Code inconnu"))</f>
        <v/>
      </c>
      <c r="D189" s="18" t="n"/>
      <c r="E189" s="19" t="n"/>
      <c r="F189" s="10">
        <f>IF(B189="","",D189*E189)</f>
        <v/>
      </c>
      <c r="G189" s="18" t="n"/>
      <c r="H189" s="18" t="n"/>
      <c r="I189" s="21">
        <f>IF(A189="","",YEAR(A189)*100+MONTH(A189))</f>
        <v/>
      </c>
    </row>
    <row r="190">
      <c r="A190" s="20" t="n"/>
      <c r="B190" s="18" t="n"/>
      <c r="C190" s="21">
        <f>IF(B190="","",IFERROR(VLOOKUP(B190,Produits!$A$5:$E$64,2,FALSE),"Code inconnu"))</f>
        <v/>
      </c>
      <c r="D190" s="18" t="n"/>
      <c r="E190" s="19" t="n"/>
      <c r="F190" s="10">
        <f>IF(B190="","",D190*E190)</f>
        <v/>
      </c>
      <c r="G190" s="18" t="n"/>
      <c r="H190" s="18" t="n"/>
      <c r="I190" s="21">
        <f>IF(A190="","",YEAR(A190)*100+MONTH(A190))</f>
        <v/>
      </c>
    </row>
    <row r="191">
      <c r="A191" s="20" t="n"/>
      <c r="B191" s="18" t="n"/>
      <c r="C191" s="21">
        <f>IF(B191="","",IFERROR(VLOOKUP(B191,Produits!$A$5:$E$64,2,FALSE),"Code inconnu"))</f>
        <v/>
      </c>
      <c r="D191" s="18" t="n"/>
      <c r="E191" s="19" t="n"/>
      <c r="F191" s="10">
        <f>IF(B191="","",D191*E191)</f>
        <v/>
      </c>
      <c r="G191" s="18" t="n"/>
      <c r="H191" s="18" t="n"/>
      <c r="I191" s="21">
        <f>IF(A191="","",YEAR(A191)*100+MONTH(A191))</f>
        <v/>
      </c>
    </row>
    <row r="192">
      <c r="A192" s="20" t="n"/>
      <c r="B192" s="18" t="n"/>
      <c r="C192" s="21">
        <f>IF(B192="","",IFERROR(VLOOKUP(B192,Produits!$A$5:$E$64,2,FALSE),"Code inconnu"))</f>
        <v/>
      </c>
      <c r="D192" s="18" t="n"/>
      <c r="E192" s="19" t="n"/>
      <c r="F192" s="10">
        <f>IF(B192="","",D192*E192)</f>
        <v/>
      </c>
      <c r="G192" s="18" t="n"/>
      <c r="H192" s="18" t="n"/>
      <c r="I192" s="21">
        <f>IF(A192="","",YEAR(A192)*100+MONTH(A192))</f>
        <v/>
      </c>
    </row>
    <row r="193">
      <c r="A193" s="20" t="n"/>
      <c r="B193" s="18" t="n"/>
      <c r="C193" s="21">
        <f>IF(B193="","",IFERROR(VLOOKUP(B193,Produits!$A$5:$E$64,2,FALSE),"Code inconnu"))</f>
        <v/>
      </c>
      <c r="D193" s="18" t="n"/>
      <c r="E193" s="19" t="n"/>
      <c r="F193" s="10">
        <f>IF(B193="","",D193*E193)</f>
        <v/>
      </c>
      <c r="G193" s="18" t="n"/>
      <c r="H193" s="18" t="n"/>
      <c r="I193" s="21">
        <f>IF(A193="","",YEAR(A193)*100+MONTH(A193))</f>
        <v/>
      </c>
    </row>
    <row r="194">
      <c r="A194" s="20" t="n"/>
      <c r="B194" s="18" t="n"/>
      <c r="C194" s="21">
        <f>IF(B194="","",IFERROR(VLOOKUP(B194,Produits!$A$5:$E$64,2,FALSE),"Code inconnu"))</f>
        <v/>
      </c>
      <c r="D194" s="18" t="n"/>
      <c r="E194" s="19" t="n"/>
      <c r="F194" s="10">
        <f>IF(B194="","",D194*E194)</f>
        <v/>
      </c>
      <c r="G194" s="18" t="n"/>
      <c r="H194" s="18" t="n"/>
      <c r="I194" s="21">
        <f>IF(A194="","",YEAR(A194)*100+MONTH(A194))</f>
        <v/>
      </c>
    </row>
    <row r="195">
      <c r="A195" s="20" t="n"/>
      <c r="B195" s="18" t="n"/>
      <c r="C195" s="21">
        <f>IF(B195="","",IFERROR(VLOOKUP(B195,Produits!$A$5:$E$64,2,FALSE),"Code inconnu"))</f>
        <v/>
      </c>
      <c r="D195" s="18" t="n"/>
      <c r="E195" s="19" t="n"/>
      <c r="F195" s="10">
        <f>IF(B195="","",D195*E195)</f>
        <v/>
      </c>
      <c r="G195" s="18" t="n"/>
      <c r="H195" s="18" t="n"/>
      <c r="I195" s="21">
        <f>IF(A195="","",YEAR(A195)*100+MONTH(A195))</f>
        <v/>
      </c>
    </row>
    <row r="196">
      <c r="A196" s="20" t="n"/>
      <c r="B196" s="18" t="n"/>
      <c r="C196" s="21">
        <f>IF(B196="","",IFERROR(VLOOKUP(B196,Produits!$A$5:$E$64,2,FALSE),"Code inconnu"))</f>
        <v/>
      </c>
      <c r="D196" s="18" t="n"/>
      <c r="E196" s="19" t="n"/>
      <c r="F196" s="10">
        <f>IF(B196="","",D196*E196)</f>
        <v/>
      </c>
      <c r="G196" s="18" t="n"/>
      <c r="H196" s="18" t="n"/>
      <c r="I196" s="21">
        <f>IF(A196="","",YEAR(A196)*100+MONTH(A196))</f>
        <v/>
      </c>
    </row>
    <row r="197">
      <c r="A197" s="20" t="n"/>
      <c r="B197" s="18" t="n"/>
      <c r="C197" s="21">
        <f>IF(B197="","",IFERROR(VLOOKUP(B197,Produits!$A$5:$E$64,2,FALSE),"Code inconnu"))</f>
        <v/>
      </c>
      <c r="D197" s="18" t="n"/>
      <c r="E197" s="19" t="n"/>
      <c r="F197" s="10">
        <f>IF(B197="","",D197*E197)</f>
        <v/>
      </c>
      <c r="G197" s="18" t="n"/>
      <c r="H197" s="18" t="n"/>
      <c r="I197" s="21">
        <f>IF(A197="","",YEAR(A197)*100+MONTH(A197))</f>
        <v/>
      </c>
    </row>
    <row r="198">
      <c r="A198" s="20" t="n"/>
      <c r="B198" s="18" t="n"/>
      <c r="C198" s="21">
        <f>IF(B198="","",IFERROR(VLOOKUP(B198,Produits!$A$5:$E$64,2,FALSE),"Code inconnu"))</f>
        <v/>
      </c>
      <c r="D198" s="18" t="n"/>
      <c r="E198" s="19" t="n"/>
      <c r="F198" s="10">
        <f>IF(B198="","",D198*E198)</f>
        <v/>
      </c>
      <c r="G198" s="18" t="n"/>
      <c r="H198" s="18" t="n"/>
      <c r="I198" s="21">
        <f>IF(A198="","",YEAR(A198)*100+MONTH(A198))</f>
        <v/>
      </c>
    </row>
    <row r="199">
      <c r="A199" s="20" t="n"/>
      <c r="B199" s="18" t="n"/>
      <c r="C199" s="21">
        <f>IF(B199="","",IFERROR(VLOOKUP(B199,Produits!$A$5:$E$64,2,FALSE),"Code inconnu"))</f>
        <v/>
      </c>
      <c r="D199" s="18" t="n"/>
      <c r="E199" s="19" t="n"/>
      <c r="F199" s="10">
        <f>IF(B199="","",D199*E199)</f>
        <v/>
      </c>
      <c r="G199" s="18" t="n"/>
      <c r="H199" s="18" t="n"/>
      <c r="I199" s="21">
        <f>IF(A199="","",YEAR(A199)*100+MONTH(A199))</f>
        <v/>
      </c>
    </row>
    <row r="200">
      <c r="A200" s="20" t="n"/>
      <c r="B200" s="18" t="n"/>
      <c r="C200" s="21">
        <f>IF(B200="","",IFERROR(VLOOKUP(B200,Produits!$A$5:$E$64,2,FALSE),"Code inconnu"))</f>
        <v/>
      </c>
      <c r="D200" s="18" t="n"/>
      <c r="E200" s="19" t="n"/>
      <c r="F200" s="10">
        <f>IF(B200="","",D200*E200)</f>
        <v/>
      </c>
      <c r="G200" s="18" t="n"/>
      <c r="H200" s="18" t="n"/>
      <c r="I200" s="21">
        <f>IF(A200="","",YEAR(A200)*100+MONTH(A200))</f>
        <v/>
      </c>
    </row>
    <row r="201">
      <c r="A201" s="20" t="n"/>
      <c r="B201" s="18" t="n"/>
      <c r="C201" s="21">
        <f>IF(B201="","",IFERROR(VLOOKUP(B201,Produits!$A$5:$E$64,2,FALSE),"Code inconnu"))</f>
        <v/>
      </c>
      <c r="D201" s="18" t="n"/>
      <c r="E201" s="19" t="n"/>
      <c r="F201" s="10">
        <f>IF(B201="","",D201*E201)</f>
        <v/>
      </c>
      <c r="G201" s="18" t="n"/>
      <c r="H201" s="18" t="n"/>
      <c r="I201" s="21">
        <f>IF(A201="","",YEAR(A201)*100+MONTH(A201))</f>
        <v/>
      </c>
    </row>
    <row r="202">
      <c r="A202" s="20" t="n"/>
      <c r="B202" s="18" t="n"/>
      <c r="C202" s="21">
        <f>IF(B202="","",IFERROR(VLOOKUP(B202,Produits!$A$5:$E$64,2,FALSE),"Code inconnu"))</f>
        <v/>
      </c>
      <c r="D202" s="18" t="n"/>
      <c r="E202" s="19" t="n"/>
      <c r="F202" s="10">
        <f>IF(B202="","",D202*E202)</f>
        <v/>
      </c>
      <c r="G202" s="18" t="n"/>
      <c r="H202" s="18" t="n"/>
      <c r="I202" s="21">
        <f>IF(A202="","",YEAR(A202)*100+MONTH(A202))</f>
        <v/>
      </c>
    </row>
    <row r="203">
      <c r="A203" s="20" t="n"/>
      <c r="B203" s="18" t="n"/>
      <c r="C203" s="21">
        <f>IF(B203="","",IFERROR(VLOOKUP(B203,Produits!$A$5:$E$64,2,FALSE),"Code inconnu"))</f>
        <v/>
      </c>
      <c r="D203" s="18" t="n"/>
      <c r="E203" s="19" t="n"/>
      <c r="F203" s="10">
        <f>IF(B203="","",D203*E203)</f>
        <v/>
      </c>
      <c r="G203" s="18" t="n"/>
      <c r="H203" s="18" t="n"/>
      <c r="I203" s="21">
        <f>IF(A203="","",YEAR(A203)*100+MONTH(A203))</f>
        <v/>
      </c>
    </row>
    <row r="204">
      <c r="A204" s="20" t="n"/>
      <c r="B204" s="18" t="n"/>
      <c r="C204" s="21">
        <f>IF(B204="","",IFERROR(VLOOKUP(B204,Produits!$A$5:$E$64,2,FALSE),"Code inconnu"))</f>
        <v/>
      </c>
      <c r="D204" s="18" t="n"/>
      <c r="E204" s="19" t="n"/>
      <c r="F204" s="10">
        <f>IF(B204="","",D204*E204)</f>
        <v/>
      </c>
      <c r="G204" s="18" t="n"/>
      <c r="H204" s="18" t="n"/>
      <c r="I204" s="21">
        <f>IF(A204="","",YEAR(A204)*100+MONTH(A204))</f>
        <v/>
      </c>
    </row>
  </sheetData>
  <dataValidations count="2">
    <dataValidation sqref="B5:B204" showDropDown="0" showInputMessage="0" showErrorMessage="0" allowBlank="1" type="list">
      <formula1>Produits!$A$5:$A$64</formula1>
    </dataValidation>
    <dataValidation sqref="H5:H204" showDropDown="0" showInputMessage="0" showErrorMessage="0" allowBlank="1" type="list">
      <formula1>"Espèces,MTN MoMo,Moov Money,Celtiis Cash,Virement,Crédit fournisseur"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4" customWidth="1" min="3" max="3"/>
    <col width="15" customWidth="1" min="4" max="4"/>
    <col width="15" customWidth="1" min="5" max="5"/>
    <col width="13" customWidth="1" min="6" max="6"/>
    <col width="13" customWidth="1" min="7" max="7"/>
    <col width="14" customWidth="1" min="8" max="8"/>
    <col width="20" customWidth="1" min="9" max="9"/>
  </cols>
  <sheetData>
    <row r="1">
      <c r="A1" s="1" t="inlineStr">
        <is>
          <t>État du stock (automatique)</t>
        </is>
      </c>
    </row>
    <row r="2">
      <c r="A2" s="6" t="inlineStr">
        <is>
          <t>Stock actuel = stock de départ + achats − ventes. Rouge = à commander. Ne rien saisir ici.</t>
        </is>
      </c>
    </row>
    <row r="4" ht="32" customHeight="1">
      <c r="A4" s="17" t="inlineStr">
        <is>
          <t>Code</t>
        </is>
      </c>
      <c r="B4" s="17" t="inlineStr">
        <is>
          <t>Produit</t>
        </is>
      </c>
      <c r="C4" s="17" t="inlineStr">
        <is>
          <t>Stock de départ</t>
        </is>
      </c>
      <c r="D4" s="17" t="inlineStr">
        <is>
          <t>Entrées (achats)</t>
        </is>
      </c>
      <c r="E4" s="17" t="inlineStr">
        <is>
          <t>Sorties (ventes)</t>
        </is>
      </c>
      <c r="F4" s="17" t="inlineStr">
        <is>
          <t>Stock actuel</t>
        </is>
      </c>
      <c r="G4" s="17" t="inlineStr">
        <is>
          <t>Stock d'alerte</t>
        </is>
      </c>
      <c r="H4" s="17" t="inlineStr">
        <is>
          <t>À commander ?</t>
        </is>
      </c>
      <c r="I4" s="17" t="inlineStr">
        <is>
          <t>Valeur du stock (prix d'achat)</t>
        </is>
      </c>
    </row>
    <row r="5">
      <c r="A5" s="21">
        <f>IF(Produits!A5="","",Produits!A5)</f>
        <v/>
      </c>
      <c r="B5" s="21">
        <f>IF(A5="","",Produits!B5)</f>
        <v/>
      </c>
      <c r="C5" s="21">
        <f>IF(A5="","",Produits!H5)</f>
        <v/>
      </c>
      <c r="D5" s="21">
        <f>IF(A5="","",SUMIF(Achats!$B$5:$B$204,A5,Achats!$D$5:$D$204))</f>
        <v/>
      </c>
      <c r="E5" s="21">
        <f>IF(A5="","",SUMIF(Ventes!$B$5:$B$204,A5,Ventes!$D$5:$D$204))</f>
        <v/>
      </c>
      <c r="F5" s="21">
        <f>IF(A5="","",C5+D5-E5)</f>
        <v/>
      </c>
      <c r="G5" s="21">
        <f>IF(A5="","",Produits!I5)</f>
        <v/>
      </c>
      <c r="H5" s="21">
        <f>IF(A5="","",IF(F5&lt;=G5,"OUI","non"))</f>
        <v/>
      </c>
      <c r="I5" s="10">
        <f>IF(A5="","",F5*Produits!D5)</f>
        <v/>
      </c>
    </row>
    <row r="6">
      <c r="A6" s="21">
        <f>IF(Produits!A6="","",Produits!A6)</f>
        <v/>
      </c>
      <c r="B6" s="21">
        <f>IF(A6="","",Produits!B6)</f>
        <v/>
      </c>
      <c r="C6" s="21">
        <f>IF(A6="","",Produits!H6)</f>
        <v/>
      </c>
      <c r="D6" s="21">
        <f>IF(A6="","",SUMIF(Achats!$B$5:$B$204,A6,Achats!$D$5:$D$204))</f>
        <v/>
      </c>
      <c r="E6" s="21">
        <f>IF(A6="","",SUMIF(Ventes!$B$5:$B$204,A6,Ventes!$D$5:$D$204))</f>
        <v/>
      </c>
      <c r="F6" s="21">
        <f>IF(A6="","",C6+D6-E6)</f>
        <v/>
      </c>
      <c r="G6" s="21">
        <f>IF(A6="","",Produits!I6)</f>
        <v/>
      </c>
      <c r="H6" s="21">
        <f>IF(A6="","",IF(F6&lt;=G6,"OUI","non"))</f>
        <v/>
      </c>
      <c r="I6" s="10">
        <f>IF(A6="","",F6*Produits!D6)</f>
        <v/>
      </c>
    </row>
    <row r="7">
      <c r="A7" s="21">
        <f>IF(Produits!A7="","",Produits!A7)</f>
        <v/>
      </c>
      <c r="B7" s="21">
        <f>IF(A7="","",Produits!B7)</f>
        <v/>
      </c>
      <c r="C7" s="21">
        <f>IF(A7="","",Produits!H7)</f>
        <v/>
      </c>
      <c r="D7" s="21">
        <f>IF(A7="","",SUMIF(Achats!$B$5:$B$204,A7,Achats!$D$5:$D$204))</f>
        <v/>
      </c>
      <c r="E7" s="21">
        <f>IF(A7="","",SUMIF(Ventes!$B$5:$B$204,A7,Ventes!$D$5:$D$204))</f>
        <v/>
      </c>
      <c r="F7" s="21">
        <f>IF(A7="","",C7+D7-E7)</f>
        <v/>
      </c>
      <c r="G7" s="21">
        <f>IF(A7="","",Produits!I7)</f>
        <v/>
      </c>
      <c r="H7" s="21">
        <f>IF(A7="","",IF(F7&lt;=G7,"OUI","non"))</f>
        <v/>
      </c>
      <c r="I7" s="10">
        <f>IF(A7="","",F7*Produits!D7)</f>
        <v/>
      </c>
    </row>
    <row r="8">
      <c r="A8" s="21">
        <f>IF(Produits!A8="","",Produits!A8)</f>
        <v/>
      </c>
      <c r="B8" s="21">
        <f>IF(A8="","",Produits!B8)</f>
        <v/>
      </c>
      <c r="C8" s="21">
        <f>IF(A8="","",Produits!H8)</f>
        <v/>
      </c>
      <c r="D8" s="21">
        <f>IF(A8="","",SUMIF(Achats!$B$5:$B$204,A8,Achats!$D$5:$D$204))</f>
        <v/>
      </c>
      <c r="E8" s="21">
        <f>IF(A8="","",SUMIF(Ventes!$B$5:$B$204,A8,Ventes!$D$5:$D$204))</f>
        <v/>
      </c>
      <c r="F8" s="21">
        <f>IF(A8="","",C8+D8-E8)</f>
        <v/>
      </c>
      <c r="G8" s="21">
        <f>IF(A8="","",Produits!I8)</f>
        <v/>
      </c>
      <c r="H8" s="21">
        <f>IF(A8="","",IF(F8&lt;=G8,"OUI","non"))</f>
        <v/>
      </c>
      <c r="I8" s="10">
        <f>IF(A8="","",F8*Produits!D8)</f>
        <v/>
      </c>
    </row>
    <row r="9">
      <c r="A9" s="21">
        <f>IF(Produits!A9="","",Produits!A9)</f>
        <v/>
      </c>
      <c r="B9" s="21">
        <f>IF(A9="","",Produits!B9)</f>
        <v/>
      </c>
      <c r="C9" s="21">
        <f>IF(A9="","",Produits!H9)</f>
        <v/>
      </c>
      <c r="D9" s="21">
        <f>IF(A9="","",SUMIF(Achats!$B$5:$B$204,A9,Achats!$D$5:$D$204))</f>
        <v/>
      </c>
      <c r="E9" s="21">
        <f>IF(A9="","",SUMIF(Ventes!$B$5:$B$204,A9,Ventes!$D$5:$D$204))</f>
        <v/>
      </c>
      <c r="F9" s="21">
        <f>IF(A9="","",C9+D9-E9)</f>
        <v/>
      </c>
      <c r="G9" s="21">
        <f>IF(A9="","",Produits!I9)</f>
        <v/>
      </c>
      <c r="H9" s="21">
        <f>IF(A9="","",IF(F9&lt;=G9,"OUI","non"))</f>
        <v/>
      </c>
      <c r="I9" s="10">
        <f>IF(A9="","",F9*Produits!D9)</f>
        <v/>
      </c>
    </row>
    <row r="10">
      <c r="A10" s="21">
        <f>IF(Produits!A10="","",Produits!A10)</f>
        <v/>
      </c>
      <c r="B10" s="21">
        <f>IF(A10="","",Produits!B10)</f>
        <v/>
      </c>
      <c r="C10" s="21">
        <f>IF(A10="","",Produits!H10)</f>
        <v/>
      </c>
      <c r="D10" s="21">
        <f>IF(A10="","",SUMIF(Achats!$B$5:$B$204,A10,Achats!$D$5:$D$204))</f>
        <v/>
      </c>
      <c r="E10" s="21">
        <f>IF(A10="","",SUMIF(Ventes!$B$5:$B$204,A10,Ventes!$D$5:$D$204))</f>
        <v/>
      </c>
      <c r="F10" s="21">
        <f>IF(A10="","",C10+D10-E10)</f>
        <v/>
      </c>
      <c r="G10" s="21">
        <f>IF(A10="","",Produits!I10)</f>
        <v/>
      </c>
      <c r="H10" s="21">
        <f>IF(A10="","",IF(F10&lt;=G10,"OUI","non"))</f>
        <v/>
      </c>
      <c r="I10" s="10">
        <f>IF(A10="","",F10*Produits!D10)</f>
        <v/>
      </c>
    </row>
    <row r="11">
      <c r="A11" s="21">
        <f>IF(Produits!A11="","",Produits!A11)</f>
        <v/>
      </c>
      <c r="B11" s="21">
        <f>IF(A11="","",Produits!B11)</f>
        <v/>
      </c>
      <c r="C11" s="21">
        <f>IF(A11="","",Produits!H11)</f>
        <v/>
      </c>
      <c r="D11" s="21">
        <f>IF(A11="","",SUMIF(Achats!$B$5:$B$204,A11,Achats!$D$5:$D$204))</f>
        <v/>
      </c>
      <c r="E11" s="21">
        <f>IF(A11="","",SUMIF(Ventes!$B$5:$B$204,A11,Ventes!$D$5:$D$204))</f>
        <v/>
      </c>
      <c r="F11" s="21">
        <f>IF(A11="","",C11+D11-E11)</f>
        <v/>
      </c>
      <c r="G11" s="21">
        <f>IF(A11="","",Produits!I11)</f>
        <v/>
      </c>
      <c r="H11" s="21">
        <f>IF(A11="","",IF(F11&lt;=G11,"OUI","non"))</f>
        <v/>
      </c>
      <c r="I11" s="10">
        <f>IF(A11="","",F11*Produits!D11)</f>
        <v/>
      </c>
    </row>
    <row r="12">
      <c r="A12" s="21">
        <f>IF(Produits!A12="","",Produits!A12)</f>
        <v/>
      </c>
      <c r="B12" s="21">
        <f>IF(A12="","",Produits!B12)</f>
        <v/>
      </c>
      <c r="C12" s="21">
        <f>IF(A12="","",Produits!H12)</f>
        <v/>
      </c>
      <c r="D12" s="21">
        <f>IF(A12="","",SUMIF(Achats!$B$5:$B$204,A12,Achats!$D$5:$D$204))</f>
        <v/>
      </c>
      <c r="E12" s="21">
        <f>IF(A12="","",SUMIF(Ventes!$B$5:$B$204,A12,Ventes!$D$5:$D$204))</f>
        <v/>
      </c>
      <c r="F12" s="21">
        <f>IF(A12="","",C12+D12-E12)</f>
        <v/>
      </c>
      <c r="G12" s="21">
        <f>IF(A12="","",Produits!I12)</f>
        <v/>
      </c>
      <c r="H12" s="21">
        <f>IF(A12="","",IF(F12&lt;=G12,"OUI","non"))</f>
        <v/>
      </c>
      <c r="I12" s="10">
        <f>IF(A12="","",F12*Produits!D12)</f>
        <v/>
      </c>
    </row>
    <row r="13">
      <c r="A13" s="21">
        <f>IF(Produits!A13="","",Produits!A13)</f>
        <v/>
      </c>
      <c r="B13" s="21">
        <f>IF(A13="","",Produits!B13)</f>
        <v/>
      </c>
      <c r="C13" s="21">
        <f>IF(A13="","",Produits!H13)</f>
        <v/>
      </c>
      <c r="D13" s="21">
        <f>IF(A13="","",SUMIF(Achats!$B$5:$B$204,A13,Achats!$D$5:$D$204))</f>
        <v/>
      </c>
      <c r="E13" s="21">
        <f>IF(A13="","",SUMIF(Ventes!$B$5:$B$204,A13,Ventes!$D$5:$D$204))</f>
        <v/>
      </c>
      <c r="F13" s="21">
        <f>IF(A13="","",C13+D13-E13)</f>
        <v/>
      </c>
      <c r="G13" s="21">
        <f>IF(A13="","",Produits!I13)</f>
        <v/>
      </c>
      <c r="H13" s="21">
        <f>IF(A13="","",IF(F13&lt;=G13,"OUI","non"))</f>
        <v/>
      </c>
      <c r="I13" s="10">
        <f>IF(A13="","",F13*Produits!D13)</f>
        <v/>
      </c>
    </row>
    <row r="14">
      <c r="A14" s="21">
        <f>IF(Produits!A14="","",Produits!A14)</f>
        <v/>
      </c>
      <c r="B14" s="21">
        <f>IF(A14="","",Produits!B14)</f>
        <v/>
      </c>
      <c r="C14" s="21">
        <f>IF(A14="","",Produits!H14)</f>
        <v/>
      </c>
      <c r="D14" s="21">
        <f>IF(A14="","",SUMIF(Achats!$B$5:$B$204,A14,Achats!$D$5:$D$204))</f>
        <v/>
      </c>
      <c r="E14" s="21">
        <f>IF(A14="","",SUMIF(Ventes!$B$5:$B$204,A14,Ventes!$D$5:$D$204))</f>
        <v/>
      </c>
      <c r="F14" s="21">
        <f>IF(A14="","",C14+D14-E14)</f>
        <v/>
      </c>
      <c r="G14" s="21">
        <f>IF(A14="","",Produits!I14)</f>
        <v/>
      </c>
      <c r="H14" s="21">
        <f>IF(A14="","",IF(F14&lt;=G14,"OUI","non"))</f>
        <v/>
      </c>
      <c r="I14" s="10">
        <f>IF(A14="","",F14*Produits!D14)</f>
        <v/>
      </c>
    </row>
    <row r="15">
      <c r="A15" s="21">
        <f>IF(Produits!A15="","",Produits!A15)</f>
        <v/>
      </c>
      <c r="B15" s="21">
        <f>IF(A15="","",Produits!B15)</f>
        <v/>
      </c>
      <c r="C15" s="21">
        <f>IF(A15="","",Produits!H15)</f>
        <v/>
      </c>
      <c r="D15" s="21">
        <f>IF(A15="","",SUMIF(Achats!$B$5:$B$204,A15,Achats!$D$5:$D$204))</f>
        <v/>
      </c>
      <c r="E15" s="21">
        <f>IF(A15="","",SUMIF(Ventes!$B$5:$B$204,A15,Ventes!$D$5:$D$204))</f>
        <v/>
      </c>
      <c r="F15" s="21">
        <f>IF(A15="","",C15+D15-E15)</f>
        <v/>
      </c>
      <c r="G15" s="21">
        <f>IF(A15="","",Produits!I15)</f>
        <v/>
      </c>
      <c r="H15" s="21">
        <f>IF(A15="","",IF(F15&lt;=G15,"OUI","non"))</f>
        <v/>
      </c>
      <c r="I15" s="10">
        <f>IF(A15="","",F15*Produits!D15)</f>
        <v/>
      </c>
    </row>
    <row r="16">
      <c r="A16" s="21">
        <f>IF(Produits!A16="","",Produits!A16)</f>
        <v/>
      </c>
      <c r="B16" s="21">
        <f>IF(A16="","",Produits!B16)</f>
        <v/>
      </c>
      <c r="C16" s="21">
        <f>IF(A16="","",Produits!H16)</f>
        <v/>
      </c>
      <c r="D16" s="21">
        <f>IF(A16="","",SUMIF(Achats!$B$5:$B$204,A16,Achats!$D$5:$D$204))</f>
        <v/>
      </c>
      <c r="E16" s="21">
        <f>IF(A16="","",SUMIF(Ventes!$B$5:$B$204,A16,Ventes!$D$5:$D$204))</f>
        <v/>
      </c>
      <c r="F16" s="21">
        <f>IF(A16="","",C16+D16-E16)</f>
        <v/>
      </c>
      <c r="G16" s="21">
        <f>IF(A16="","",Produits!I16)</f>
        <v/>
      </c>
      <c r="H16" s="21">
        <f>IF(A16="","",IF(F16&lt;=G16,"OUI","non"))</f>
        <v/>
      </c>
      <c r="I16" s="10">
        <f>IF(A16="","",F16*Produits!D16)</f>
        <v/>
      </c>
    </row>
    <row r="17">
      <c r="A17" s="21">
        <f>IF(Produits!A17="","",Produits!A17)</f>
        <v/>
      </c>
      <c r="B17" s="21">
        <f>IF(A17="","",Produits!B17)</f>
        <v/>
      </c>
      <c r="C17" s="21">
        <f>IF(A17="","",Produits!H17)</f>
        <v/>
      </c>
      <c r="D17" s="21">
        <f>IF(A17="","",SUMIF(Achats!$B$5:$B$204,A17,Achats!$D$5:$D$204))</f>
        <v/>
      </c>
      <c r="E17" s="21">
        <f>IF(A17="","",SUMIF(Ventes!$B$5:$B$204,A17,Ventes!$D$5:$D$204))</f>
        <v/>
      </c>
      <c r="F17" s="21">
        <f>IF(A17="","",C17+D17-E17)</f>
        <v/>
      </c>
      <c r="G17" s="21">
        <f>IF(A17="","",Produits!I17)</f>
        <v/>
      </c>
      <c r="H17" s="21">
        <f>IF(A17="","",IF(F17&lt;=G17,"OUI","non"))</f>
        <v/>
      </c>
      <c r="I17" s="10">
        <f>IF(A17="","",F17*Produits!D17)</f>
        <v/>
      </c>
    </row>
    <row r="18">
      <c r="A18" s="21">
        <f>IF(Produits!A18="","",Produits!A18)</f>
        <v/>
      </c>
      <c r="B18" s="21">
        <f>IF(A18="","",Produits!B18)</f>
        <v/>
      </c>
      <c r="C18" s="21">
        <f>IF(A18="","",Produits!H18)</f>
        <v/>
      </c>
      <c r="D18" s="21">
        <f>IF(A18="","",SUMIF(Achats!$B$5:$B$204,A18,Achats!$D$5:$D$204))</f>
        <v/>
      </c>
      <c r="E18" s="21">
        <f>IF(A18="","",SUMIF(Ventes!$B$5:$B$204,A18,Ventes!$D$5:$D$204))</f>
        <v/>
      </c>
      <c r="F18" s="21">
        <f>IF(A18="","",C18+D18-E18)</f>
        <v/>
      </c>
      <c r="G18" s="21">
        <f>IF(A18="","",Produits!I18)</f>
        <v/>
      </c>
      <c r="H18" s="21">
        <f>IF(A18="","",IF(F18&lt;=G18,"OUI","non"))</f>
        <v/>
      </c>
      <c r="I18" s="10">
        <f>IF(A18="","",F18*Produits!D18)</f>
        <v/>
      </c>
    </row>
    <row r="19">
      <c r="A19" s="21">
        <f>IF(Produits!A19="","",Produits!A19)</f>
        <v/>
      </c>
      <c r="B19" s="21">
        <f>IF(A19="","",Produits!B19)</f>
        <v/>
      </c>
      <c r="C19" s="21">
        <f>IF(A19="","",Produits!H19)</f>
        <v/>
      </c>
      <c r="D19" s="21">
        <f>IF(A19="","",SUMIF(Achats!$B$5:$B$204,A19,Achats!$D$5:$D$204))</f>
        <v/>
      </c>
      <c r="E19" s="21">
        <f>IF(A19="","",SUMIF(Ventes!$B$5:$B$204,A19,Ventes!$D$5:$D$204))</f>
        <v/>
      </c>
      <c r="F19" s="21">
        <f>IF(A19="","",C19+D19-E19)</f>
        <v/>
      </c>
      <c r="G19" s="21">
        <f>IF(A19="","",Produits!I19)</f>
        <v/>
      </c>
      <c r="H19" s="21">
        <f>IF(A19="","",IF(F19&lt;=G19,"OUI","non"))</f>
        <v/>
      </c>
      <c r="I19" s="10">
        <f>IF(A19="","",F19*Produits!D19)</f>
        <v/>
      </c>
    </row>
    <row r="20">
      <c r="A20" s="21">
        <f>IF(Produits!A20="","",Produits!A20)</f>
        <v/>
      </c>
      <c r="B20" s="21">
        <f>IF(A20="","",Produits!B20)</f>
        <v/>
      </c>
      <c r="C20" s="21">
        <f>IF(A20="","",Produits!H20)</f>
        <v/>
      </c>
      <c r="D20" s="21">
        <f>IF(A20="","",SUMIF(Achats!$B$5:$B$204,A20,Achats!$D$5:$D$204))</f>
        <v/>
      </c>
      <c r="E20" s="21">
        <f>IF(A20="","",SUMIF(Ventes!$B$5:$B$204,A20,Ventes!$D$5:$D$204))</f>
        <v/>
      </c>
      <c r="F20" s="21">
        <f>IF(A20="","",C20+D20-E20)</f>
        <v/>
      </c>
      <c r="G20" s="21">
        <f>IF(A20="","",Produits!I20)</f>
        <v/>
      </c>
      <c r="H20" s="21">
        <f>IF(A20="","",IF(F20&lt;=G20,"OUI","non"))</f>
        <v/>
      </c>
      <c r="I20" s="10">
        <f>IF(A20="","",F20*Produits!D20)</f>
        <v/>
      </c>
    </row>
    <row r="21">
      <c r="A21" s="21">
        <f>IF(Produits!A21="","",Produits!A21)</f>
        <v/>
      </c>
      <c r="B21" s="21">
        <f>IF(A21="","",Produits!B21)</f>
        <v/>
      </c>
      <c r="C21" s="21">
        <f>IF(A21="","",Produits!H21)</f>
        <v/>
      </c>
      <c r="D21" s="21">
        <f>IF(A21="","",SUMIF(Achats!$B$5:$B$204,A21,Achats!$D$5:$D$204))</f>
        <v/>
      </c>
      <c r="E21" s="21">
        <f>IF(A21="","",SUMIF(Ventes!$B$5:$B$204,A21,Ventes!$D$5:$D$204))</f>
        <v/>
      </c>
      <c r="F21" s="21">
        <f>IF(A21="","",C21+D21-E21)</f>
        <v/>
      </c>
      <c r="G21" s="21">
        <f>IF(A21="","",Produits!I21)</f>
        <v/>
      </c>
      <c r="H21" s="21">
        <f>IF(A21="","",IF(F21&lt;=G21,"OUI","non"))</f>
        <v/>
      </c>
      <c r="I21" s="10">
        <f>IF(A21="","",F21*Produits!D21)</f>
        <v/>
      </c>
    </row>
    <row r="22">
      <c r="A22" s="21">
        <f>IF(Produits!A22="","",Produits!A22)</f>
        <v/>
      </c>
      <c r="B22" s="21">
        <f>IF(A22="","",Produits!B22)</f>
        <v/>
      </c>
      <c r="C22" s="21">
        <f>IF(A22="","",Produits!H22)</f>
        <v/>
      </c>
      <c r="D22" s="21">
        <f>IF(A22="","",SUMIF(Achats!$B$5:$B$204,A22,Achats!$D$5:$D$204))</f>
        <v/>
      </c>
      <c r="E22" s="21">
        <f>IF(A22="","",SUMIF(Ventes!$B$5:$B$204,A22,Ventes!$D$5:$D$204))</f>
        <v/>
      </c>
      <c r="F22" s="21">
        <f>IF(A22="","",C22+D22-E22)</f>
        <v/>
      </c>
      <c r="G22" s="21">
        <f>IF(A22="","",Produits!I22)</f>
        <v/>
      </c>
      <c r="H22" s="21">
        <f>IF(A22="","",IF(F22&lt;=G22,"OUI","non"))</f>
        <v/>
      </c>
      <c r="I22" s="10">
        <f>IF(A22="","",F22*Produits!D22)</f>
        <v/>
      </c>
    </row>
    <row r="23">
      <c r="A23" s="21">
        <f>IF(Produits!A23="","",Produits!A23)</f>
        <v/>
      </c>
      <c r="B23" s="21">
        <f>IF(A23="","",Produits!B23)</f>
        <v/>
      </c>
      <c r="C23" s="21">
        <f>IF(A23="","",Produits!H23)</f>
        <v/>
      </c>
      <c r="D23" s="21">
        <f>IF(A23="","",SUMIF(Achats!$B$5:$B$204,A23,Achats!$D$5:$D$204))</f>
        <v/>
      </c>
      <c r="E23" s="21">
        <f>IF(A23="","",SUMIF(Ventes!$B$5:$B$204,A23,Ventes!$D$5:$D$204))</f>
        <v/>
      </c>
      <c r="F23" s="21">
        <f>IF(A23="","",C23+D23-E23)</f>
        <v/>
      </c>
      <c r="G23" s="21">
        <f>IF(A23="","",Produits!I23)</f>
        <v/>
      </c>
      <c r="H23" s="21">
        <f>IF(A23="","",IF(F23&lt;=G23,"OUI","non"))</f>
        <v/>
      </c>
      <c r="I23" s="10">
        <f>IF(A23="","",F23*Produits!D23)</f>
        <v/>
      </c>
    </row>
    <row r="24">
      <c r="A24" s="21">
        <f>IF(Produits!A24="","",Produits!A24)</f>
        <v/>
      </c>
      <c r="B24" s="21">
        <f>IF(A24="","",Produits!B24)</f>
        <v/>
      </c>
      <c r="C24" s="21">
        <f>IF(A24="","",Produits!H24)</f>
        <v/>
      </c>
      <c r="D24" s="21">
        <f>IF(A24="","",SUMIF(Achats!$B$5:$B$204,A24,Achats!$D$5:$D$204))</f>
        <v/>
      </c>
      <c r="E24" s="21">
        <f>IF(A24="","",SUMIF(Ventes!$B$5:$B$204,A24,Ventes!$D$5:$D$204))</f>
        <v/>
      </c>
      <c r="F24" s="21">
        <f>IF(A24="","",C24+D24-E24)</f>
        <v/>
      </c>
      <c r="G24" s="21">
        <f>IF(A24="","",Produits!I24)</f>
        <v/>
      </c>
      <c r="H24" s="21">
        <f>IF(A24="","",IF(F24&lt;=G24,"OUI","non"))</f>
        <v/>
      </c>
      <c r="I24" s="10">
        <f>IF(A24="","",F24*Produits!D24)</f>
        <v/>
      </c>
    </row>
    <row r="25">
      <c r="A25" s="21">
        <f>IF(Produits!A25="","",Produits!A25)</f>
        <v/>
      </c>
      <c r="B25" s="21">
        <f>IF(A25="","",Produits!B25)</f>
        <v/>
      </c>
      <c r="C25" s="21">
        <f>IF(A25="","",Produits!H25)</f>
        <v/>
      </c>
      <c r="D25" s="21">
        <f>IF(A25="","",SUMIF(Achats!$B$5:$B$204,A25,Achats!$D$5:$D$204))</f>
        <v/>
      </c>
      <c r="E25" s="21">
        <f>IF(A25="","",SUMIF(Ventes!$B$5:$B$204,A25,Ventes!$D$5:$D$204))</f>
        <v/>
      </c>
      <c r="F25" s="21">
        <f>IF(A25="","",C25+D25-E25)</f>
        <v/>
      </c>
      <c r="G25" s="21">
        <f>IF(A25="","",Produits!I25)</f>
        <v/>
      </c>
      <c r="H25" s="21">
        <f>IF(A25="","",IF(F25&lt;=G25,"OUI","non"))</f>
        <v/>
      </c>
      <c r="I25" s="10">
        <f>IF(A25="","",F25*Produits!D25)</f>
        <v/>
      </c>
    </row>
    <row r="26">
      <c r="A26" s="21">
        <f>IF(Produits!A26="","",Produits!A26)</f>
        <v/>
      </c>
      <c r="B26" s="21">
        <f>IF(A26="","",Produits!B26)</f>
        <v/>
      </c>
      <c r="C26" s="21">
        <f>IF(A26="","",Produits!H26)</f>
        <v/>
      </c>
      <c r="D26" s="21">
        <f>IF(A26="","",SUMIF(Achats!$B$5:$B$204,A26,Achats!$D$5:$D$204))</f>
        <v/>
      </c>
      <c r="E26" s="21">
        <f>IF(A26="","",SUMIF(Ventes!$B$5:$B$204,A26,Ventes!$D$5:$D$204))</f>
        <v/>
      </c>
      <c r="F26" s="21">
        <f>IF(A26="","",C26+D26-E26)</f>
        <v/>
      </c>
      <c r="G26" s="21">
        <f>IF(A26="","",Produits!I26)</f>
        <v/>
      </c>
      <c r="H26" s="21">
        <f>IF(A26="","",IF(F26&lt;=G26,"OUI","non"))</f>
        <v/>
      </c>
      <c r="I26" s="10">
        <f>IF(A26="","",F26*Produits!D26)</f>
        <v/>
      </c>
    </row>
    <row r="27">
      <c r="A27" s="21">
        <f>IF(Produits!A27="","",Produits!A27)</f>
        <v/>
      </c>
      <c r="B27" s="21">
        <f>IF(A27="","",Produits!B27)</f>
        <v/>
      </c>
      <c r="C27" s="21">
        <f>IF(A27="","",Produits!H27)</f>
        <v/>
      </c>
      <c r="D27" s="21">
        <f>IF(A27="","",SUMIF(Achats!$B$5:$B$204,A27,Achats!$D$5:$D$204))</f>
        <v/>
      </c>
      <c r="E27" s="21">
        <f>IF(A27="","",SUMIF(Ventes!$B$5:$B$204,A27,Ventes!$D$5:$D$204))</f>
        <v/>
      </c>
      <c r="F27" s="21">
        <f>IF(A27="","",C27+D27-E27)</f>
        <v/>
      </c>
      <c r="G27" s="21">
        <f>IF(A27="","",Produits!I27)</f>
        <v/>
      </c>
      <c r="H27" s="21">
        <f>IF(A27="","",IF(F27&lt;=G27,"OUI","non"))</f>
        <v/>
      </c>
      <c r="I27" s="10">
        <f>IF(A27="","",F27*Produits!D27)</f>
        <v/>
      </c>
    </row>
    <row r="28">
      <c r="A28" s="21">
        <f>IF(Produits!A28="","",Produits!A28)</f>
        <v/>
      </c>
      <c r="B28" s="21">
        <f>IF(A28="","",Produits!B28)</f>
        <v/>
      </c>
      <c r="C28" s="21">
        <f>IF(A28="","",Produits!H28)</f>
        <v/>
      </c>
      <c r="D28" s="21">
        <f>IF(A28="","",SUMIF(Achats!$B$5:$B$204,A28,Achats!$D$5:$D$204))</f>
        <v/>
      </c>
      <c r="E28" s="21">
        <f>IF(A28="","",SUMIF(Ventes!$B$5:$B$204,A28,Ventes!$D$5:$D$204))</f>
        <v/>
      </c>
      <c r="F28" s="21">
        <f>IF(A28="","",C28+D28-E28)</f>
        <v/>
      </c>
      <c r="G28" s="21">
        <f>IF(A28="","",Produits!I28)</f>
        <v/>
      </c>
      <c r="H28" s="21">
        <f>IF(A28="","",IF(F28&lt;=G28,"OUI","non"))</f>
        <v/>
      </c>
      <c r="I28" s="10">
        <f>IF(A28="","",F28*Produits!D28)</f>
        <v/>
      </c>
    </row>
    <row r="29">
      <c r="A29" s="21">
        <f>IF(Produits!A29="","",Produits!A29)</f>
        <v/>
      </c>
      <c r="B29" s="21">
        <f>IF(A29="","",Produits!B29)</f>
        <v/>
      </c>
      <c r="C29" s="21">
        <f>IF(A29="","",Produits!H29)</f>
        <v/>
      </c>
      <c r="D29" s="21">
        <f>IF(A29="","",SUMIF(Achats!$B$5:$B$204,A29,Achats!$D$5:$D$204))</f>
        <v/>
      </c>
      <c r="E29" s="21">
        <f>IF(A29="","",SUMIF(Ventes!$B$5:$B$204,A29,Ventes!$D$5:$D$204))</f>
        <v/>
      </c>
      <c r="F29" s="21">
        <f>IF(A29="","",C29+D29-E29)</f>
        <v/>
      </c>
      <c r="G29" s="21">
        <f>IF(A29="","",Produits!I29)</f>
        <v/>
      </c>
      <c r="H29" s="21">
        <f>IF(A29="","",IF(F29&lt;=G29,"OUI","non"))</f>
        <v/>
      </c>
      <c r="I29" s="10">
        <f>IF(A29="","",F29*Produits!D29)</f>
        <v/>
      </c>
    </row>
    <row r="30">
      <c r="A30" s="21">
        <f>IF(Produits!A30="","",Produits!A30)</f>
        <v/>
      </c>
      <c r="B30" s="21">
        <f>IF(A30="","",Produits!B30)</f>
        <v/>
      </c>
      <c r="C30" s="21">
        <f>IF(A30="","",Produits!H30)</f>
        <v/>
      </c>
      <c r="D30" s="21">
        <f>IF(A30="","",SUMIF(Achats!$B$5:$B$204,A30,Achats!$D$5:$D$204))</f>
        <v/>
      </c>
      <c r="E30" s="21">
        <f>IF(A30="","",SUMIF(Ventes!$B$5:$B$204,A30,Ventes!$D$5:$D$204))</f>
        <v/>
      </c>
      <c r="F30" s="21">
        <f>IF(A30="","",C30+D30-E30)</f>
        <v/>
      </c>
      <c r="G30" s="21">
        <f>IF(A30="","",Produits!I30)</f>
        <v/>
      </c>
      <c r="H30" s="21">
        <f>IF(A30="","",IF(F30&lt;=G30,"OUI","non"))</f>
        <v/>
      </c>
      <c r="I30" s="10">
        <f>IF(A30="","",F30*Produits!D30)</f>
        <v/>
      </c>
    </row>
    <row r="31">
      <c r="A31" s="21">
        <f>IF(Produits!A31="","",Produits!A31)</f>
        <v/>
      </c>
      <c r="B31" s="21">
        <f>IF(A31="","",Produits!B31)</f>
        <v/>
      </c>
      <c r="C31" s="21">
        <f>IF(A31="","",Produits!H31)</f>
        <v/>
      </c>
      <c r="D31" s="21">
        <f>IF(A31="","",SUMIF(Achats!$B$5:$B$204,A31,Achats!$D$5:$D$204))</f>
        <v/>
      </c>
      <c r="E31" s="21">
        <f>IF(A31="","",SUMIF(Ventes!$B$5:$B$204,A31,Ventes!$D$5:$D$204))</f>
        <v/>
      </c>
      <c r="F31" s="21">
        <f>IF(A31="","",C31+D31-E31)</f>
        <v/>
      </c>
      <c r="G31" s="21">
        <f>IF(A31="","",Produits!I31)</f>
        <v/>
      </c>
      <c r="H31" s="21">
        <f>IF(A31="","",IF(F31&lt;=G31,"OUI","non"))</f>
        <v/>
      </c>
      <c r="I31" s="10">
        <f>IF(A31="","",F31*Produits!D31)</f>
        <v/>
      </c>
    </row>
    <row r="32">
      <c r="A32" s="21">
        <f>IF(Produits!A32="","",Produits!A32)</f>
        <v/>
      </c>
      <c r="B32" s="21">
        <f>IF(A32="","",Produits!B32)</f>
        <v/>
      </c>
      <c r="C32" s="21">
        <f>IF(A32="","",Produits!H32)</f>
        <v/>
      </c>
      <c r="D32" s="21">
        <f>IF(A32="","",SUMIF(Achats!$B$5:$B$204,A32,Achats!$D$5:$D$204))</f>
        <v/>
      </c>
      <c r="E32" s="21">
        <f>IF(A32="","",SUMIF(Ventes!$B$5:$B$204,A32,Ventes!$D$5:$D$204))</f>
        <v/>
      </c>
      <c r="F32" s="21">
        <f>IF(A32="","",C32+D32-E32)</f>
        <v/>
      </c>
      <c r="G32" s="21">
        <f>IF(A32="","",Produits!I32)</f>
        <v/>
      </c>
      <c r="H32" s="21">
        <f>IF(A32="","",IF(F32&lt;=G32,"OUI","non"))</f>
        <v/>
      </c>
      <c r="I32" s="10">
        <f>IF(A32="","",F32*Produits!D32)</f>
        <v/>
      </c>
    </row>
    <row r="33">
      <c r="A33" s="21">
        <f>IF(Produits!A33="","",Produits!A33)</f>
        <v/>
      </c>
      <c r="B33" s="21">
        <f>IF(A33="","",Produits!B33)</f>
        <v/>
      </c>
      <c r="C33" s="21">
        <f>IF(A33="","",Produits!H33)</f>
        <v/>
      </c>
      <c r="D33" s="21">
        <f>IF(A33="","",SUMIF(Achats!$B$5:$B$204,A33,Achats!$D$5:$D$204))</f>
        <v/>
      </c>
      <c r="E33" s="21">
        <f>IF(A33="","",SUMIF(Ventes!$B$5:$B$204,A33,Ventes!$D$5:$D$204))</f>
        <v/>
      </c>
      <c r="F33" s="21">
        <f>IF(A33="","",C33+D33-E33)</f>
        <v/>
      </c>
      <c r="G33" s="21">
        <f>IF(A33="","",Produits!I33)</f>
        <v/>
      </c>
      <c r="H33" s="21">
        <f>IF(A33="","",IF(F33&lt;=G33,"OUI","non"))</f>
        <v/>
      </c>
      <c r="I33" s="10">
        <f>IF(A33="","",F33*Produits!D33)</f>
        <v/>
      </c>
    </row>
    <row r="34">
      <c r="A34" s="21">
        <f>IF(Produits!A34="","",Produits!A34)</f>
        <v/>
      </c>
      <c r="B34" s="21">
        <f>IF(A34="","",Produits!B34)</f>
        <v/>
      </c>
      <c r="C34" s="21">
        <f>IF(A34="","",Produits!H34)</f>
        <v/>
      </c>
      <c r="D34" s="21">
        <f>IF(A34="","",SUMIF(Achats!$B$5:$B$204,A34,Achats!$D$5:$D$204))</f>
        <v/>
      </c>
      <c r="E34" s="21">
        <f>IF(A34="","",SUMIF(Ventes!$B$5:$B$204,A34,Ventes!$D$5:$D$204))</f>
        <v/>
      </c>
      <c r="F34" s="21">
        <f>IF(A34="","",C34+D34-E34)</f>
        <v/>
      </c>
      <c r="G34" s="21">
        <f>IF(A34="","",Produits!I34)</f>
        <v/>
      </c>
      <c r="H34" s="21">
        <f>IF(A34="","",IF(F34&lt;=G34,"OUI","non"))</f>
        <v/>
      </c>
      <c r="I34" s="10">
        <f>IF(A34="","",F34*Produits!D34)</f>
        <v/>
      </c>
    </row>
    <row r="35">
      <c r="A35" s="21">
        <f>IF(Produits!A35="","",Produits!A35)</f>
        <v/>
      </c>
      <c r="B35" s="21">
        <f>IF(A35="","",Produits!B35)</f>
        <v/>
      </c>
      <c r="C35" s="21">
        <f>IF(A35="","",Produits!H35)</f>
        <v/>
      </c>
      <c r="D35" s="21">
        <f>IF(A35="","",SUMIF(Achats!$B$5:$B$204,A35,Achats!$D$5:$D$204))</f>
        <v/>
      </c>
      <c r="E35" s="21">
        <f>IF(A35="","",SUMIF(Ventes!$B$5:$B$204,A35,Ventes!$D$5:$D$204))</f>
        <v/>
      </c>
      <c r="F35" s="21">
        <f>IF(A35="","",C35+D35-E35)</f>
        <v/>
      </c>
      <c r="G35" s="21">
        <f>IF(A35="","",Produits!I35)</f>
        <v/>
      </c>
      <c r="H35" s="21">
        <f>IF(A35="","",IF(F35&lt;=G35,"OUI","non"))</f>
        <v/>
      </c>
      <c r="I35" s="10">
        <f>IF(A35="","",F35*Produits!D35)</f>
        <v/>
      </c>
    </row>
    <row r="36">
      <c r="A36" s="21">
        <f>IF(Produits!A36="","",Produits!A36)</f>
        <v/>
      </c>
      <c r="B36" s="21">
        <f>IF(A36="","",Produits!B36)</f>
        <v/>
      </c>
      <c r="C36" s="21">
        <f>IF(A36="","",Produits!H36)</f>
        <v/>
      </c>
      <c r="D36" s="21">
        <f>IF(A36="","",SUMIF(Achats!$B$5:$B$204,A36,Achats!$D$5:$D$204))</f>
        <v/>
      </c>
      <c r="E36" s="21">
        <f>IF(A36="","",SUMIF(Ventes!$B$5:$B$204,A36,Ventes!$D$5:$D$204))</f>
        <v/>
      </c>
      <c r="F36" s="21">
        <f>IF(A36="","",C36+D36-E36)</f>
        <v/>
      </c>
      <c r="G36" s="21">
        <f>IF(A36="","",Produits!I36)</f>
        <v/>
      </c>
      <c r="H36" s="21">
        <f>IF(A36="","",IF(F36&lt;=G36,"OUI","non"))</f>
        <v/>
      </c>
      <c r="I36" s="10">
        <f>IF(A36="","",F36*Produits!D36)</f>
        <v/>
      </c>
    </row>
    <row r="37">
      <c r="A37" s="21">
        <f>IF(Produits!A37="","",Produits!A37)</f>
        <v/>
      </c>
      <c r="B37" s="21">
        <f>IF(A37="","",Produits!B37)</f>
        <v/>
      </c>
      <c r="C37" s="21">
        <f>IF(A37="","",Produits!H37)</f>
        <v/>
      </c>
      <c r="D37" s="21">
        <f>IF(A37="","",SUMIF(Achats!$B$5:$B$204,A37,Achats!$D$5:$D$204))</f>
        <v/>
      </c>
      <c r="E37" s="21">
        <f>IF(A37="","",SUMIF(Ventes!$B$5:$B$204,A37,Ventes!$D$5:$D$204))</f>
        <v/>
      </c>
      <c r="F37" s="21">
        <f>IF(A37="","",C37+D37-E37)</f>
        <v/>
      </c>
      <c r="G37" s="21">
        <f>IF(A37="","",Produits!I37)</f>
        <v/>
      </c>
      <c r="H37" s="21">
        <f>IF(A37="","",IF(F37&lt;=G37,"OUI","non"))</f>
        <v/>
      </c>
      <c r="I37" s="10">
        <f>IF(A37="","",F37*Produits!D37)</f>
        <v/>
      </c>
    </row>
    <row r="38">
      <c r="A38" s="21">
        <f>IF(Produits!A38="","",Produits!A38)</f>
        <v/>
      </c>
      <c r="B38" s="21">
        <f>IF(A38="","",Produits!B38)</f>
        <v/>
      </c>
      <c r="C38" s="21">
        <f>IF(A38="","",Produits!H38)</f>
        <v/>
      </c>
      <c r="D38" s="21">
        <f>IF(A38="","",SUMIF(Achats!$B$5:$B$204,A38,Achats!$D$5:$D$204))</f>
        <v/>
      </c>
      <c r="E38" s="21">
        <f>IF(A38="","",SUMIF(Ventes!$B$5:$B$204,A38,Ventes!$D$5:$D$204))</f>
        <v/>
      </c>
      <c r="F38" s="21">
        <f>IF(A38="","",C38+D38-E38)</f>
        <v/>
      </c>
      <c r="G38" s="21">
        <f>IF(A38="","",Produits!I38)</f>
        <v/>
      </c>
      <c r="H38" s="21">
        <f>IF(A38="","",IF(F38&lt;=G38,"OUI","non"))</f>
        <v/>
      </c>
      <c r="I38" s="10">
        <f>IF(A38="","",F38*Produits!D38)</f>
        <v/>
      </c>
    </row>
    <row r="39">
      <c r="A39" s="21">
        <f>IF(Produits!A39="","",Produits!A39)</f>
        <v/>
      </c>
      <c r="B39" s="21">
        <f>IF(A39="","",Produits!B39)</f>
        <v/>
      </c>
      <c r="C39" s="21">
        <f>IF(A39="","",Produits!H39)</f>
        <v/>
      </c>
      <c r="D39" s="21">
        <f>IF(A39="","",SUMIF(Achats!$B$5:$B$204,A39,Achats!$D$5:$D$204))</f>
        <v/>
      </c>
      <c r="E39" s="21">
        <f>IF(A39="","",SUMIF(Ventes!$B$5:$B$204,A39,Ventes!$D$5:$D$204))</f>
        <v/>
      </c>
      <c r="F39" s="21">
        <f>IF(A39="","",C39+D39-E39)</f>
        <v/>
      </c>
      <c r="G39" s="21">
        <f>IF(A39="","",Produits!I39)</f>
        <v/>
      </c>
      <c r="H39" s="21">
        <f>IF(A39="","",IF(F39&lt;=G39,"OUI","non"))</f>
        <v/>
      </c>
      <c r="I39" s="10">
        <f>IF(A39="","",F39*Produits!D39)</f>
        <v/>
      </c>
    </row>
    <row r="40">
      <c r="A40" s="21">
        <f>IF(Produits!A40="","",Produits!A40)</f>
        <v/>
      </c>
      <c r="B40" s="21">
        <f>IF(A40="","",Produits!B40)</f>
        <v/>
      </c>
      <c r="C40" s="21">
        <f>IF(A40="","",Produits!H40)</f>
        <v/>
      </c>
      <c r="D40" s="21">
        <f>IF(A40="","",SUMIF(Achats!$B$5:$B$204,A40,Achats!$D$5:$D$204))</f>
        <v/>
      </c>
      <c r="E40" s="21">
        <f>IF(A40="","",SUMIF(Ventes!$B$5:$B$204,A40,Ventes!$D$5:$D$204))</f>
        <v/>
      </c>
      <c r="F40" s="21">
        <f>IF(A40="","",C40+D40-E40)</f>
        <v/>
      </c>
      <c r="G40" s="21">
        <f>IF(A40="","",Produits!I40)</f>
        <v/>
      </c>
      <c r="H40" s="21">
        <f>IF(A40="","",IF(F40&lt;=G40,"OUI","non"))</f>
        <v/>
      </c>
      <c r="I40" s="10">
        <f>IF(A40="","",F40*Produits!D40)</f>
        <v/>
      </c>
    </row>
    <row r="41">
      <c r="A41" s="21">
        <f>IF(Produits!A41="","",Produits!A41)</f>
        <v/>
      </c>
      <c r="B41" s="21">
        <f>IF(A41="","",Produits!B41)</f>
        <v/>
      </c>
      <c r="C41" s="21">
        <f>IF(A41="","",Produits!H41)</f>
        <v/>
      </c>
      <c r="D41" s="21">
        <f>IF(A41="","",SUMIF(Achats!$B$5:$B$204,A41,Achats!$D$5:$D$204))</f>
        <v/>
      </c>
      <c r="E41" s="21">
        <f>IF(A41="","",SUMIF(Ventes!$B$5:$B$204,A41,Ventes!$D$5:$D$204))</f>
        <v/>
      </c>
      <c r="F41" s="21">
        <f>IF(A41="","",C41+D41-E41)</f>
        <v/>
      </c>
      <c r="G41" s="21">
        <f>IF(A41="","",Produits!I41)</f>
        <v/>
      </c>
      <c r="H41" s="21">
        <f>IF(A41="","",IF(F41&lt;=G41,"OUI","non"))</f>
        <v/>
      </c>
      <c r="I41" s="10">
        <f>IF(A41="","",F41*Produits!D41)</f>
        <v/>
      </c>
    </row>
    <row r="42">
      <c r="A42" s="21">
        <f>IF(Produits!A42="","",Produits!A42)</f>
        <v/>
      </c>
      <c r="B42" s="21">
        <f>IF(A42="","",Produits!B42)</f>
        <v/>
      </c>
      <c r="C42" s="21">
        <f>IF(A42="","",Produits!H42)</f>
        <v/>
      </c>
      <c r="D42" s="21">
        <f>IF(A42="","",SUMIF(Achats!$B$5:$B$204,A42,Achats!$D$5:$D$204))</f>
        <v/>
      </c>
      <c r="E42" s="21">
        <f>IF(A42="","",SUMIF(Ventes!$B$5:$B$204,A42,Ventes!$D$5:$D$204))</f>
        <v/>
      </c>
      <c r="F42" s="21">
        <f>IF(A42="","",C42+D42-E42)</f>
        <v/>
      </c>
      <c r="G42" s="21">
        <f>IF(A42="","",Produits!I42)</f>
        <v/>
      </c>
      <c r="H42" s="21">
        <f>IF(A42="","",IF(F42&lt;=G42,"OUI","non"))</f>
        <v/>
      </c>
      <c r="I42" s="10">
        <f>IF(A42="","",F42*Produits!D42)</f>
        <v/>
      </c>
    </row>
    <row r="43">
      <c r="A43" s="21">
        <f>IF(Produits!A43="","",Produits!A43)</f>
        <v/>
      </c>
      <c r="B43" s="21">
        <f>IF(A43="","",Produits!B43)</f>
        <v/>
      </c>
      <c r="C43" s="21">
        <f>IF(A43="","",Produits!H43)</f>
        <v/>
      </c>
      <c r="D43" s="21">
        <f>IF(A43="","",SUMIF(Achats!$B$5:$B$204,A43,Achats!$D$5:$D$204))</f>
        <v/>
      </c>
      <c r="E43" s="21">
        <f>IF(A43="","",SUMIF(Ventes!$B$5:$B$204,A43,Ventes!$D$5:$D$204))</f>
        <v/>
      </c>
      <c r="F43" s="21">
        <f>IF(A43="","",C43+D43-E43)</f>
        <v/>
      </c>
      <c r="G43" s="21">
        <f>IF(A43="","",Produits!I43)</f>
        <v/>
      </c>
      <c r="H43" s="21">
        <f>IF(A43="","",IF(F43&lt;=G43,"OUI","non"))</f>
        <v/>
      </c>
      <c r="I43" s="10">
        <f>IF(A43="","",F43*Produits!D43)</f>
        <v/>
      </c>
    </row>
    <row r="44">
      <c r="A44" s="21">
        <f>IF(Produits!A44="","",Produits!A44)</f>
        <v/>
      </c>
      <c r="B44" s="21">
        <f>IF(A44="","",Produits!B44)</f>
        <v/>
      </c>
      <c r="C44" s="21">
        <f>IF(A44="","",Produits!H44)</f>
        <v/>
      </c>
      <c r="D44" s="21">
        <f>IF(A44="","",SUMIF(Achats!$B$5:$B$204,A44,Achats!$D$5:$D$204))</f>
        <v/>
      </c>
      <c r="E44" s="21">
        <f>IF(A44="","",SUMIF(Ventes!$B$5:$B$204,A44,Ventes!$D$5:$D$204))</f>
        <v/>
      </c>
      <c r="F44" s="21">
        <f>IF(A44="","",C44+D44-E44)</f>
        <v/>
      </c>
      <c r="G44" s="21">
        <f>IF(A44="","",Produits!I44)</f>
        <v/>
      </c>
      <c r="H44" s="21">
        <f>IF(A44="","",IF(F44&lt;=G44,"OUI","non"))</f>
        <v/>
      </c>
      <c r="I44" s="10">
        <f>IF(A44="","",F44*Produits!D44)</f>
        <v/>
      </c>
    </row>
    <row r="45">
      <c r="A45" s="21">
        <f>IF(Produits!A45="","",Produits!A45)</f>
        <v/>
      </c>
      <c r="B45" s="21">
        <f>IF(A45="","",Produits!B45)</f>
        <v/>
      </c>
      <c r="C45" s="21">
        <f>IF(A45="","",Produits!H45)</f>
        <v/>
      </c>
      <c r="D45" s="21">
        <f>IF(A45="","",SUMIF(Achats!$B$5:$B$204,A45,Achats!$D$5:$D$204))</f>
        <v/>
      </c>
      <c r="E45" s="21">
        <f>IF(A45="","",SUMIF(Ventes!$B$5:$B$204,A45,Ventes!$D$5:$D$204))</f>
        <v/>
      </c>
      <c r="F45" s="21">
        <f>IF(A45="","",C45+D45-E45)</f>
        <v/>
      </c>
      <c r="G45" s="21">
        <f>IF(A45="","",Produits!I45)</f>
        <v/>
      </c>
      <c r="H45" s="21">
        <f>IF(A45="","",IF(F45&lt;=G45,"OUI","non"))</f>
        <v/>
      </c>
      <c r="I45" s="10">
        <f>IF(A45="","",F45*Produits!D45)</f>
        <v/>
      </c>
    </row>
    <row r="46">
      <c r="A46" s="21">
        <f>IF(Produits!A46="","",Produits!A46)</f>
        <v/>
      </c>
      <c r="B46" s="21">
        <f>IF(A46="","",Produits!B46)</f>
        <v/>
      </c>
      <c r="C46" s="21">
        <f>IF(A46="","",Produits!H46)</f>
        <v/>
      </c>
      <c r="D46" s="21">
        <f>IF(A46="","",SUMIF(Achats!$B$5:$B$204,A46,Achats!$D$5:$D$204))</f>
        <v/>
      </c>
      <c r="E46" s="21">
        <f>IF(A46="","",SUMIF(Ventes!$B$5:$B$204,A46,Ventes!$D$5:$D$204))</f>
        <v/>
      </c>
      <c r="F46" s="21">
        <f>IF(A46="","",C46+D46-E46)</f>
        <v/>
      </c>
      <c r="G46" s="21">
        <f>IF(A46="","",Produits!I46)</f>
        <v/>
      </c>
      <c r="H46" s="21">
        <f>IF(A46="","",IF(F46&lt;=G46,"OUI","non"))</f>
        <v/>
      </c>
      <c r="I46" s="10">
        <f>IF(A46="","",F46*Produits!D46)</f>
        <v/>
      </c>
    </row>
    <row r="47">
      <c r="A47" s="21">
        <f>IF(Produits!A47="","",Produits!A47)</f>
        <v/>
      </c>
      <c r="B47" s="21">
        <f>IF(A47="","",Produits!B47)</f>
        <v/>
      </c>
      <c r="C47" s="21">
        <f>IF(A47="","",Produits!H47)</f>
        <v/>
      </c>
      <c r="D47" s="21">
        <f>IF(A47="","",SUMIF(Achats!$B$5:$B$204,A47,Achats!$D$5:$D$204))</f>
        <v/>
      </c>
      <c r="E47" s="21">
        <f>IF(A47="","",SUMIF(Ventes!$B$5:$B$204,A47,Ventes!$D$5:$D$204))</f>
        <v/>
      </c>
      <c r="F47" s="21">
        <f>IF(A47="","",C47+D47-E47)</f>
        <v/>
      </c>
      <c r="G47" s="21">
        <f>IF(A47="","",Produits!I47)</f>
        <v/>
      </c>
      <c r="H47" s="21">
        <f>IF(A47="","",IF(F47&lt;=G47,"OUI","non"))</f>
        <v/>
      </c>
      <c r="I47" s="10">
        <f>IF(A47="","",F47*Produits!D47)</f>
        <v/>
      </c>
    </row>
    <row r="48">
      <c r="A48" s="21">
        <f>IF(Produits!A48="","",Produits!A48)</f>
        <v/>
      </c>
      <c r="B48" s="21">
        <f>IF(A48="","",Produits!B48)</f>
        <v/>
      </c>
      <c r="C48" s="21">
        <f>IF(A48="","",Produits!H48)</f>
        <v/>
      </c>
      <c r="D48" s="21">
        <f>IF(A48="","",SUMIF(Achats!$B$5:$B$204,A48,Achats!$D$5:$D$204))</f>
        <v/>
      </c>
      <c r="E48" s="21">
        <f>IF(A48="","",SUMIF(Ventes!$B$5:$B$204,A48,Ventes!$D$5:$D$204))</f>
        <v/>
      </c>
      <c r="F48" s="21">
        <f>IF(A48="","",C48+D48-E48)</f>
        <v/>
      </c>
      <c r="G48" s="21">
        <f>IF(A48="","",Produits!I48)</f>
        <v/>
      </c>
      <c r="H48" s="21">
        <f>IF(A48="","",IF(F48&lt;=G48,"OUI","non"))</f>
        <v/>
      </c>
      <c r="I48" s="10">
        <f>IF(A48="","",F48*Produits!D48)</f>
        <v/>
      </c>
    </row>
    <row r="49">
      <c r="A49" s="21">
        <f>IF(Produits!A49="","",Produits!A49)</f>
        <v/>
      </c>
      <c r="B49" s="21">
        <f>IF(A49="","",Produits!B49)</f>
        <v/>
      </c>
      <c r="C49" s="21">
        <f>IF(A49="","",Produits!H49)</f>
        <v/>
      </c>
      <c r="D49" s="21">
        <f>IF(A49="","",SUMIF(Achats!$B$5:$B$204,A49,Achats!$D$5:$D$204))</f>
        <v/>
      </c>
      <c r="E49" s="21">
        <f>IF(A49="","",SUMIF(Ventes!$B$5:$B$204,A49,Ventes!$D$5:$D$204))</f>
        <v/>
      </c>
      <c r="F49" s="21">
        <f>IF(A49="","",C49+D49-E49)</f>
        <v/>
      </c>
      <c r="G49" s="21">
        <f>IF(A49="","",Produits!I49)</f>
        <v/>
      </c>
      <c r="H49" s="21">
        <f>IF(A49="","",IF(F49&lt;=G49,"OUI","non"))</f>
        <v/>
      </c>
      <c r="I49" s="10">
        <f>IF(A49="","",F49*Produits!D49)</f>
        <v/>
      </c>
    </row>
    <row r="50">
      <c r="A50" s="21">
        <f>IF(Produits!A50="","",Produits!A50)</f>
        <v/>
      </c>
      <c r="B50" s="21">
        <f>IF(A50="","",Produits!B50)</f>
        <v/>
      </c>
      <c r="C50" s="21">
        <f>IF(A50="","",Produits!H50)</f>
        <v/>
      </c>
      <c r="D50" s="21">
        <f>IF(A50="","",SUMIF(Achats!$B$5:$B$204,A50,Achats!$D$5:$D$204))</f>
        <v/>
      </c>
      <c r="E50" s="21">
        <f>IF(A50="","",SUMIF(Ventes!$B$5:$B$204,A50,Ventes!$D$5:$D$204))</f>
        <v/>
      </c>
      <c r="F50" s="21">
        <f>IF(A50="","",C50+D50-E50)</f>
        <v/>
      </c>
      <c r="G50" s="21">
        <f>IF(A50="","",Produits!I50)</f>
        <v/>
      </c>
      <c r="H50" s="21">
        <f>IF(A50="","",IF(F50&lt;=G50,"OUI","non"))</f>
        <v/>
      </c>
      <c r="I50" s="10">
        <f>IF(A50="","",F50*Produits!D50)</f>
        <v/>
      </c>
    </row>
    <row r="51">
      <c r="A51" s="21">
        <f>IF(Produits!A51="","",Produits!A51)</f>
        <v/>
      </c>
      <c r="B51" s="21">
        <f>IF(A51="","",Produits!B51)</f>
        <v/>
      </c>
      <c r="C51" s="21">
        <f>IF(A51="","",Produits!H51)</f>
        <v/>
      </c>
      <c r="D51" s="21">
        <f>IF(A51="","",SUMIF(Achats!$B$5:$B$204,A51,Achats!$D$5:$D$204))</f>
        <v/>
      </c>
      <c r="E51" s="21">
        <f>IF(A51="","",SUMIF(Ventes!$B$5:$B$204,A51,Ventes!$D$5:$D$204))</f>
        <v/>
      </c>
      <c r="F51" s="21">
        <f>IF(A51="","",C51+D51-E51)</f>
        <v/>
      </c>
      <c r="G51" s="21">
        <f>IF(A51="","",Produits!I51)</f>
        <v/>
      </c>
      <c r="H51" s="21">
        <f>IF(A51="","",IF(F51&lt;=G51,"OUI","non"))</f>
        <v/>
      </c>
      <c r="I51" s="10">
        <f>IF(A51="","",F51*Produits!D51)</f>
        <v/>
      </c>
    </row>
    <row r="52">
      <c r="A52" s="21">
        <f>IF(Produits!A52="","",Produits!A52)</f>
        <v/>
      </c>
      <c r="B52" s="21">
        <f>IF(A52="","",Produits!B52)</f>
        <v/>
      </c>
      <c r="C52" s="21">
        <f>IF(A52="","",Produits!H52)</f>
        <v/>
      </c>
      <c r="D52" s="21">
        <f>IF(A52="","",SUMIF(Achats!$B$5:$B$204,A52,Achats!$D$5:$D$204))</f>
        <v/>
      </c>
      <c r="E52" s="21">
        <f>IF(A52="","",SUMIF(Ventes!$B$5:$B$204,A52,Ventes!$D$5:$D$204))</f>
        <v/>
      </c>
      <c r="F52" s="21">
        <f>IF(A52="","",C52+D52-E52)</f>
        <v/>
      </c>
      <c r="G52" s="21">
        <f>IF(A52="","",Produits!I52)</f>
        <v/>
      </c>
      <c r="H52" s="21">
        <f>IF(A52="","",IF(F52&lt;=G52,"OUI","non"))</f>
        <v/>
      </c>
      <c r="I52" s="10">
        <f>IF(A52="","",F52*Produits!D52)</f>
        <v/>
      </c>
    </row>
    <row r="53">
      <c r="A53" s="21">
        <f>IF(Produits!A53="","",Produits!A53)</f>
        <v/>
      </c>
      <c r="B53" s="21">
        <f>IF(A53="","",Produits!B53)</f>
        <v/>
      </c>
      <c r="C53" s="21">
        <f>IF(A53="","",Produits!H53)</f>
        <v/>
      </c>
      <c r="D53" s="21">
        <f>IF(A53="","",SUMIF(Achats!$B$5:$B$204,A53,Achats!$D$5:$D$204))</f>
        <v/>
      </c>
      <c r="E53" s="21">
        <f>IF(A53="","",SUMIF(Ventes!$B$5:$B$204,A53,Ventes!$D$5:$D$204))</f>
        <v/>
      </c>
      <c r="F53" s="21">
        <f>IF(A53="","",C53+D53-E53)</f>
        <v/>
      </c>
      <c r="G53" s="21">
        <f>IF(A53="","",Produits!I53)</f>
        <v/>
      </c>
      <c r="H53" s="21">
        <f>IF(A53="","",IF(F53&lt;=G53,"OUI","non"))</f>
        <v/>
      </c>
      <c r="I53" s="10">
        <f>IF(A53="","",F53*Produits!D53)</f>
        <v/>
      </c>
    </row>
    <row r="54">
      <c r="A54" s="21">
        <f>IF(Produits!A54="","",Produits!A54)</f>
        <v/>
      </c>
      <c r="B54" s="21">
        <f>IF(A54="","",Produits!B54)</f>
        <v/>
      </c>
      <c r="C54" s="21">
        <f>IF(A54="","",Produits!H54)</f>
        <v/>
      </c>
      <c r="D54" s="21">
        <f>IF(A54="","",SUMIF(Achats!$B$5:$B$204,A54,Achats!$D$5:$D$204))</f>
        <v/>
      </c>
      <c r="E54" s="21">
        <f>IF(A54="","",SUMIF(Ventes!$B$5:$B$204,A54,Ventes!$D$5:$D$204))</f>
        <v/>
      </c>
      <c r="F54" s="21">
        <f>IF(A54="","",C54+D54-E54)</f>
        <v/>
      </c>
      <c r="G54" s="21">
        <f>IF(A54="","",Produits!I54)</f>
        <v/>
      </c>
      <c r="H54" s="21">
        <f>IF(A54="","",IF(F54&lt;=G54,"OUI","non"))</f>
        <v/>
      </c>
      <c r="I54" s="10">
        <f>IF(A54="","",F54*Produits!D54)</f>
        <v/>
      </c>
    </row>
    <row r="55">
      <c r="A55" s="21">
        <f>IF(Produits!A55="","",Produits!A55)</f>
        <v/>
      </c>
      <c r="B55" s="21">
        <f>IF(A55="","",Produits!B55)</f>
        <v/>
      </c>
      <c r="C55" s="21">
        <f>IF(A55="","",Produits!H55)</f>
        <v/>
      </c>
      <c r="D55" s="21">
        <f>IF(A55="","",SUMIF(Achats!$B$5:$B$204,A55,Achats!$D$5:$D$204))</f>
        <v/>
      </c>
      <c r="E55" s="21">
        <f>IF(A55="","",SUMIF(Ventes!$B$5:$B$204,A55,Ventes!$D$5:$D$204))</f>
        <v/>
      </c>
      <c r="F55" s="21">
        <f>IF(A55="","",C55+D55-E55)</f>
        <v/>
      </c>
      <c r="G55" s="21">
        <f>IF(A55="","",Produits!I55)</f>
        <v/>
      </c>
      <c r="H55" s="21">
        <f>IF(A55="","",IF(F55&lt;=G55,"OUI","non"))</f>
        <v/>
      </c>
      <c r="I55" s="10">
        <f>IF(A55="","",F55*Produits!D55)</f>
        <v/>
      </c>
    </row>
    <row r="56">
      <c r="A56" s="21">
        <f>IF(Produits!A56="","",Produits!A56)</f>
        <v/>
      </c>
      <c r="B56" s="21">
        <f>IF(A56="","",Produits!B56)</f>
        <v/>
      </c>
      <c r="C56" s="21">
        <f>IF(A56="","",Produits!H56)</f>
        <v/>
      </c>
      <c r="D56" s="21">
        <f>IF(A56="","",SUMIF(Achats!$B$5:$B$204,A56,Achats!$D$5:$D$204))</f>
        <v/>
      </c>
      <c r="E56" s="21">
        <f>IF(A56="","",SUMIF(Ventes!$B$5:$B$204,A56,Ventes!$D$5:$D$204))</f>
        <v/>
      </c>
      <c r="F56" s="21">
        <f>IF(A56="","",C56+D56-E56)</f>
        <v/>
      </c>
      <c r="G56" s="21">
        <f>IF(A56="","",Produits!I56)</f>
        <v/>
      </c>
      <c r="H56" s="21">
        <f>IF(A56="","",IF(F56&lt;=G56,"OUI","non"))</f>
        <v/>
      </c>
      <c r="I56" s="10">
        <f>IF(A56="","",F56*Produits!D56)</f>
        <v/>
      </c>
    </row>
    <row r="57">
      <c r="A57" s="21">
        <f>IF(Produits!A57="","",Produits!A57)</f>
        <v/>
      </c>
      <c r="B57" s="21">
        <f>IF(A57="","",Produits!B57)</f>
        <v/>
      </c>
      <c r="C57" s="21">
        <f>IF(A57="","",Produits!H57)</f>
        <v/>
      </c>
      <c r="D57" s="21">
        <f>IF(A57="","",SUMIF(Achats!$B$5:$B$204,A57,Achats!$D$5:$D$204))</f>
        <v/>
      </c>
      <c r="E57" s="21">
        <f>IF(A57="","",SUMIF(Ventes!$B$5:$B$204,A57,Ventes!$D$5:$D$204))</f>
        <v/>
      </c>
      <c r="F57" s="21">
        <f>IF(A57="","",C57+D57-E57)</f>
        <v/>
      </c>
      <c r="G57" s="21">
        <f>IF(A57="","",Produits!I57)</f>
        <v/>
      </c>
      <c r="H57" s="21">
        <f>IF(A57="","",IF(F57&lt;=G57,"OUI","non"))</f>
        <v/>
      </c>
      <c r="I57" s="10">
        <f>IF(A57="","",F57*Produits!D57)</f>
        <v/>
      </c>
    </row>
    <row r="58">
      <c r="A58" s="21">
        <f>IF(Produits!A58="","",Produits!A58)</f>
        <v/>
      </c>
      <c r="B58" s="21">
        <f>IF(A58="","",Produits!B58)</f>
        <v/>
      </c>
      <c r="C58" s="21">
        <f>IF(A58="","",Produits!H58)</f>
        <v/>
      </c>
      <c r="D58" s="21">
        <f>IF(A58="","",SUMIF(Achats!$B$5:$B$204,A58,Achats!$D$5:$D$204))</f>
        <v/>
      </c>
      <c r="E58" s="21">
        <f>IF(A58="","",SUMIF(Ventes!$B$5:$B$204,A58,Ventes!$D$5:$D$204))</f>
        <v/>
      </c>
      <c r="F58" s="21">
        <f>IF(A58="","",C58+D58-E58)</f>
        <v/>
      </c>
      <c r="G58" s="21">
        <f>IF(A58="","",Produits!I58)</f>
        <v/>
      </c>
      <c r="H58" s="21">
        <f>IF(A58="","",IF(F58&lt;=G58,"OUI","non"))</f>
        <v/>
      </c>
      <c r="I58" s="10">
        <f>IF(A58="","",F58*Produits!D58)</f>
        <v/>
      </c>
    </row>
    <row r="59">
      <c r="A59" s="21">
        <f>IF(Produits!A59="","",Produits!A59)</f>
        <v/>
      </c>
      <c r="B59" s="21">
        <f>IF(A59="","",Produits!B59)</f>
        <v/>
      </c>
      <c r="C59" s="21">
        <f>IF(A59="","",Produits!H59)</f>
        <v/>
      </c>
      <c r="D59" s="21">
        <f>IF(A59="","",SUMIF(Achats!$B$5:$B$204,A59,Achats!$D$5:$D$204))</f>
        <v/>
      </c>
      <c r="E59" s="21">
        <f>IF(A59="","",SUMIF(Ventes!$B$5:$B$204,A59,Ventes!$D$5:$D$204))</f>
        <v/>
      </c>
      <c r="F59" s="21">
        <f>IF(A59="","",C59+D59-E59)</f>
        <v/>
      </c>
      <c r="G59" s="21">
        <f>IF(A59="","",Produits!I59)</f>
        <v/>
      </c>
      <c r="H59" s="21">
        <f>IF(A59="","",IF(F59&lt;=G59,"OUI","non"))</f>
        <v/>
      </c>
      <c r="I59" s="10">
        <f>IF(A59="","",F59*Produits!D59)</f>
        <v/>
      </c>
    </row>
    <row r="60">
      <c r="A60" s="21">
        <f>IF(Produits!A60="","",Produits!A60)</f>
        <v/>
      </c>
      <c r="B60" s="21">
        <f>IF(A60="","",Produits!B60)</f>
        <v/>
      </c>
      <c r="C60" s="21">
        <f>IF(A60="","",Produits!H60)</f>
        <v/>
      </c>
      <c r="D60" s="21">
        <f>IF(A60="","",SUMIF(Achats!$B$5:$B$204,A60,Achats!$D$5:$D$204))</f>
        <v/>
      </c>
      <c r="E60" s="21">
        <f>IF(A60="","",SUMIF(Ventes!$B$5:$B$204,A60,Ventes!$D$5:$D$204))</f>
        <v/>
      </c>
      <c r="F60" s="21">
        <f>IF(A60="","",C60+D60-E60)</f>
        <v/>
      </c>
      <c r="G60" s="21">
        <f>IF(A60="","",Produits!I60)</f>
        <v/>
      </c>
      <c r="H60" s="21">
        <f>IF(A60="","",IF(F60&lt;=G60,"OUI","non"))</f>
        <v/>
      </c>
      <c r="I60" s="10">
        <f>IF(A60="","",F60*Produits!D60)</f>
        <v/>
      </c>
    </row>
    <row r="61">
      <c r="A61" s="21">
        <f>IF(Produits!A61="","",Produits!A61)</f>
        <v/>
      </c>
      <c r="B61" s="21">
        <f>IF(A61="","",Produits!B61)</f>
        <v/>
      </c>
      <c r="C61" s="21">
        <f>IF(A61="","",Produits!H61)</f>
        <v/>
      </c>
      <c r="D61" s="21">
        <f>IF(A61="","",SUMIF(Achats!$B$5:$B$204,A61,Achats!$D$5:$D$204))</f>
        <v/>
      </c>
      <c r="E61" s="21">
        <f>IF(A61="","",SUMIF(Ventes!$B$5:$B$204,A61,Ventes!$D$5:$D$204))</f>
        <v/>
      </c>
      <c r="F61" s="21">
        <f>IF(A61="","",C61+D61-E61)</f>
        <v/>
      </c>
      <c r="G61" s="21">
        <f>IF(A61="","",Produits!I61)</f>
        <v/>
      </c>
      <c r="H61" s="21">
        <f>IF(A61="","",IF(F61&lt;=G61,"OUI","non"))</f>
        <v/>
      </c>
      <c r="I61" s="10">
        <f>IF(A61="","",F61*Produits!D61)</f>
        <v/>
      </c>
    </row>
    <row r="62">
      <c r="A62" s="21">
        <f>IF(Produits!A62="","",Produits!A62)</f>
        <v/>
      </c>
      <c r="B62" s="21">
        <f>IF(A62="","",Produits!B62)</f>
        <v/>
      </c>
      <c r="C62" s="21">
        <f>IF(A62="","",Produits!H62)</f>
        <v/>
      </c>
      <c r="D62" s="21">
        <f>IF(A62="","",SUMIF(Achats!$B$5:$B$204,A62,Achats!$D$5:$D$204))</f>
        <v/>
      </c>
      <c r="E62" s="21">
        <f>IF(A62="","",SUMIF(Ventes!$B$5:$B$204,A62,Ventes!$D$5:$D$204))</f>
        <v/>
      </c>
      <c r="F62" s="21">
        <f>IF(A62="","",C62+D62-E62)</f>
        <v/>
      </c>
      <c r="G62" s="21">
        <f>IF(A62="","",Produits!I62)</f>
        <v/>
      </c>
      <c r="H62" s="21">
        <f>IF(A62="","",IF(F62&lt;=G62,"OUI","non"))</f>
        <v/>
      </c>
      <c r="I62" s="10">
        <f>IF(A62="","",F62*Produits!D62)</f>
        <v/>
      </c>
    </row>
    <row r="63">
      <c r="A63" s="21">
        <f>IF(Produits!A63="","",Produits!A63)</f>
        <v/>
      </c>
      <c r="B63" s="21">
        <f>IF(A63="","",Produits!B63)</f>
        <v/>
      </c>
      <c r="C63" s="21">
        <f>IF(A63="","",Produits!H63)</f>
        <v/>
      </c>
      <c r="D63" s="21">
        <f>IF(A63="","",SUMIF(Achats!$B$5:$B$204,A63,Achats!$D$5:$D$204))</f>
        <v/>
      </c>
      <c r="E63" s="21">
        <f>IF(A63="","",SUMIF(Ventes!$B$5:$B$204,A63,Ventes!$D$5:$D$204))</f>
        <v/>
      </c>
      <c r="F63" s="21">
        <f>IF(A63="","",C63+D63-E63)</f>
        <v/>
      </c>
      <c r="G63" s="21">
        <f>IF(A63="","",Produits!I63)</f>
        <v/>
      </c>
      <c r="H63" s="21">
        <f>IF(A63="","",IF(F63&lt;=G63,"OUI","non"))</f>
        <v/>
      </c>
      <c r="I63" s="10">
        <f>IF(A63="","",F63*Produits!D63)</f>
        <v/>
      </c>
    </row>
    <row r="64">
      <c r="A64" s="21">
        <f>IF(Produits!A64="","",Produits!A64)</f>
        <v/>
      </c>
      <c r="B64" s="21">
        <f>IF(A64="","",Produits!B64)</f>
        <v/>
      </c>
      <c r="C64" s="21">
        <f>IF(A64="","",Produits!H64)</f>
        <v/>
      </c>
      <c r="D64" s="21">
        <f>IF(A64="","",SUMIF(Achats!$B$5:$B$204,A64,Achats!$D$5:$D$204))</f>
        <v/>
      </c>
      <c r="E64" s="21">
        <f>IF(A64="","",SUMIF(Ventes!$B$5:$B$204,A64,Ventes!$D$5:$D$204))</f>
        <v/>
      </c>
      <c r="F64" s="21">
        <f>IF(A64="","",C64+D64-E64)</f>
        <v/>
      </c>
      <c r="G64" s="21">
        <f>IF(A64="","",Produits!I64)</f>
        <v/>
      </c>
      <c r="H64" s="21">
        <f>IF(A64="","",IF(F64&lt;=G64,"OUI","non"))</f>
        <v/>
      </c>
      <c r="I64" s="10">
        <f>IF(A64="","",F64*Produits!D64)</f>
        <v/>
      </c>
    </row>
    <row r="66">
      <c r="H66" s="3" t="inlineStr">
        <is>
          <t>Valeur totale :</t>
        </is>
      </c>
      <c r="I66" s="22">
        <f>SUM(I5:I64)</f>
        <v/>
      </c>
    </row>
  </sheetData>
  <conditionalFormatting sqref="A5:I64">
    <cfRule type="expression" priority="1" dxfId="1">
      <formula>$H5="OUI"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34" customWidth="1" min="3" max="3"/>
    <col width="15" customWidth="1" min="4" max="4"/>
    <col width="14" customWidth="1" min="5" max="5"/>
    <col width="11" customWidth="1" min="6" max="6"/>
  </cols>
  <sheetData>
    <row r="1">
      <c r="A1" s="1" t="inlineStr">
        <is>
          <t>Journal des dépenses de fonctionnement</t>
        </is>
      </c>
    </row>
    <row r="2">
      <c r="A2" s="6" t="inlineStr">
        <is>
          <t>Tout ce qui n'est pas de la marchandise : loyer, transport, électricité, salaires, crédit téléphone, taxes…</t>
        </is>
      </c>
    </row>
    <row r="4" ht="32" customHeight="1">
      <c r="A4" s="17" t="inlineStr">
        <is>
          <t>Date</t>
        </is>
      </c>
      <c r="B4" s="17" t="inlineStr">
        <is>
          <t>Catégorie</t>
        </is>
      </c>
      <c r="C4" s="17" t="inlineStr">
        <is>
          <t>Description</t>
        </is>
      </c>
      <c r="D4" s="17" t="inlineStr">
        <is>
          <t>Montant</t>
        </is>
      </c>
      <c r="E4" s="17" t="inlineStr">
        <is>
          <t>Paiement</t>
        </is>
      </c>
      <c r="F4" s="17" t="inlineStr">
        <is>
          <t>Mois (AAAAMM)</t>
        </is>
      </c>
    </row>
    <row r="5">
      <c r="A5" s="20" t="n">
        <v>46328</v>
      </c>
      <c r="B5" s="18" t="inlineStr">
        <is>
          <t>Loyer</t>
        </is>
      </c>
      <c r="C5" s="18" t="inlineStr">
        <is>
          <t>Loyer de la boutique (novembre)</t>
        </is>
      </c>
      <c r="D5" s="19" t="n">
        <v>35000</v>
      </c>
      <c r="E5" s="18" t="inlineStr">
        <is>
          <t>Espèces</t>
        </is>
      </c>
      <c r="F5" s="23">
        <f>IF(A5="","",YEAR(A5)*100+MONTH(A5))</f>
        <v/>
      </c>
    </row>
    <row r="6">
      <c r="A6" s="20" t="n">
        <v>46329</v>
      </c>
      <c r="B6" s="18" t="inlineStr">
        <is>
          <t>Transport</t>
        </is>
      </c>
      <c r="C6" s="18" t="inlineStr">
        <is>
          <t>Zémidjan aller-retour marché</t>
        </is>
      </c>
      <c r="D6" s="19" t="n">
        <v>1500</v>
      </c>
      <c r="E6" s="18" t="inlineStr">
        <is>
          <t>Espèces</t>
        </is>
      </c>
      <c r="F6" s="23">
        <f>IF(A6="","",YEAR(A6)*100+MONTH(A6))</f>
        <v/>
      </c>
    </row>
    <row r="7">
      <c r="A7" s="20" t="n">
        <v>46331</v>
      </c>
      <c r="B7" s="18" t="inlineStr">
        <is>
          <t>Électricité</t>
        </is>
      </c>
      <c r="C7" s="18" t="inlineStr">
        <is>
          <t>Recharge compteur</t>
        </is>
      </c>
      <c r="D7" s="19" t="n">
        <v>5000</v>
      </c>
      <c r="E7" s="18" t="inlineStr">
        <is>
          <t>MTN MoMo</t>
        </is>
      </c>
      <c r="F7" s="23">
        <f>IF(A7="","",YEAR(A7)*100+MONTH(A7))</f>
        <v/>
      </c>
    </row>
    <row r="8">
      <c r="A8" s="20" t="n">
        <v>46333</v>
      </c>
      <c r="B8" s="18" t="inlineStr">
        <is>
          <t>Transport</t>
        </is>
      </c>
      <c r="C8" s="18" t="inlineStr">
        <is>
          <t>Livraison riz</t>
        </is>
      </c>
      <c r="D8" s="19" t="n">
        <v>2000</v>
      </c>
      <c r="E8" s="18" t="inlineStr">
        <is>
          <t>Espèces</t>
        </is>
      </c>
      <c r="F8" s="23">
        <f>IF(A8="","",YEAR(A8)*100+MONTH(A8))</f>
        <v/>
      </c>
    </row>
    <row r="9">
      <c r="A9" s="20" t="n">
        <v>46334</v>
      </c>
      <c r="B9" s="18" t="inlineStr">
        <is>
          <t>Téléphone/Internet</t>
        </is>
      </c>
      <c r="C9" s="18" t="inlineStr">
        <is>
          <t>Forfait internet</t>
        </is>
      </c>
      <c r="D9" s="19" t="n">
        <v>3000</v>
      </c>
      <c r="E9" s="18" t="inlineStr">
        <is>
          <t>Moov Money</t>
        </is>
      </c>
      <c r="F9" s="23">
        <f>IF(A9="","",YEAR(A9)*100+MONTH(A9))</f>
        <v/>
      </c>
    </row>
    <row r="10">
      <c r="A10" s="20" t="n">
        <v>46336</v>
      </c>
      <c r="B10" s="18" t="inlineStr">
        <is>
          <t>Divers</t>
        </is>
      </c>
      <c r="C10" s="18" t="inlineStr">
        <is>
          <t>Sachets et emballages</t>
        </is>
      </c>
      <c r="D10" s="19" t="n">
        <v>2500</v>
      </c>
      <c r="E10" s="18" t="inlineStr">
        <is>
          <t>Espèces</t>
        </is>
      </c>
      <c r="F10" s="23">
        <f>IF(A10="","",YEAR(A10)*100+MONTH(A10))</f>
        <v/>
      </c>
    </row>
    <row r="11">
      <c r="A11" s="20" t="n"/>
      <c r="B11" s="18" t="n"/>
      <c r="C11" s="18" t="n"/>
      <c r="D11" s="19" t="n"/>
      <c r="E11" s="18" t="n"/>
      <c r="F11" s="23">
        <f>IF(A11="","",YEAR(A11)*100+MONTH(A11))</f>
        <v/>
      </c>
    </row>
    <row r="12">
      <c r="A12" s="20" t="n"/>
      <c r="B12" s="18" t="n"/>
      <c r="C12" s="18" t="n"/>
      <c r="D12" s="19" t="n"/>
      <c r="E12" s="18" t="n"/>
      <c r="F12" s="23">
        <f>IF(A12="","",YEAR(A12)*100+MONTH(A12))</f>
        <v/>
      </c>
    </row>
    <row r="13">
      <c r="A13" s="20" t="n"/>
      <c r="B13" s="18" t="n"/>
      <c r="C13" s="18" t="n"/>
      <c r="D13" s="19" t="n"/>
      <c r="E13" s="18" t="n"/>
      <c r="F13" s="23">
        <f>IF(A13="","",YEAR(A13)*100+MONTH(A13))</f>
        <v/>
      </c>
    </row>
    <row r="14">
      <c r="A14" s="20" t="n"/>
      <c r="B14" s="18" t="n"/>
      <c r="C14" s="18" t="n"/>
      <c r="D14" s="19" t="n"/>
      <c r="E14" s="18" t="n"/>
      <c r="F14" s="23">
        <f>IF(A14="","",YEAR(A14)*100+MONTH(A14))</f>
        <v/>
      </c>
    </row>
    <row r="15">
      <c r="A15" s="20" t="n"/>
      <c r="B15" s="18" t="n"/>
      <c r="C15" s="18" t="n"/>
      <c r="D15" s="19" t="n"/>
      <c r="E15" s="18" t="n"/>
      <c r="F15" s="23">
        <f>IF(A15="","",YEAR(A15)*100+MONTH(A15))</f>
        <v/>
      </c>
    </row>
    <row r="16">
      <c r="A16" s="20" t="n"/>
      <c r="B16" s="18" t="n"/>
      <c r="C16" s="18" t="n"/>
      <c r="D16" s="19" t="n"/>
      <c r="E16" s="18" t="n"/>
      <c r="F16" s="23">
        <f>IF(A16="","",YEAR(A16)*100+MONTH(A16))</f>
        <v/>
      </c>
    </row>
    <row r="17">
      <c r="A17" s="20" t="n"/>
      <c r="B17" s="18" t="n"/>
      <c r="C17" s="18" t="n"/>
      <c r="D17" s="19" t="n"/>
      <c r="E17" s="18" t="n"/>
      <c r="F17" s="23">
        <f>IF(A17="","",YEAR(A17)*100+MONTH(A17))</f>
        <v/>
      </c>
    </row>
    <row r="18">
      <c r="A18" s="20" t="n"/>
      <c r="B18" s="18" t="n"/>
      <c r="C18" s="18" t="n"/>
      <c r="D18" s="19" t="n"/>
      <c r="E18" s="18" t="n"/>
      <c r="F18" s="23">
        <f>IF(A18="","",YEAR(A18)*100+MONTH(A18))</f>
        <v/>
      </c>
    </row>
    <row r="19">
      <c r="A19" s="20" t="n"/>
      <c r="B19" s="18" t="n"/>
      <c r="C19" s="18" t="n"/>
      <c r="D19" s="19" t="n"/>
      <c r="E19" s="18" t="n"/>
      <c r="F19" s="23">
        <f>IF(A19="","",YEAR(A19)*100+MONTH(A19))</f>
        <v/>
      </c>
    </row>
    <row r="20">
      <c r="A20" s="20" t="n"/>
      <c r="B20" s="18" t="n"/>
      <c r="C20" s="18" t="n"/>
      <c r="D20" s="19" t="n"/>
      <c r="E20" s="18" t="n"/>
      <c r="F20" s="23">
        <f>IF(A20="","",YEAR(A20)*100+MONTH(A20))</f>
        <v/>
      </c>
    </row>
    <row r="21">
      <c r="A21" s="20" t="n"/>
      <c r="B21" s="18" t="n"/>
      <c r="C21" s="18" t="n"/>
      <c r="D21" s="19" t="n"/>
      <c r="E21" s="18" t="n"/>
      <c r="F21" s="23">
        <f>IF(A21="","",YEAR(A21)*100+MONTH(A21))</f>
        <v/>
      </c>
    </row>
    <row r="22">
      <c r="A22" s="20" t="n"/>
      <c r="B22" s="18" t="n"/>
      <c r="C22" s="18" t="n"/>
      <c r="D22" s="19" t="n"/>
      <c r="E22" s="18" t="n"/>
      <c r="F22" s="23">
        <f>IF(A22="","",YEAR(A22)*100+MONTH(A22))</f>
        <v/>
      </c>
    </row>
    <row r="23">
      <c r="A23" s="20" t="n"/>
      <c r="B23" s="18" t="n"/>
      <c r="C23" s="18" t="n"/>
      <c r="D23" s="19" t="n"/>
      <c r="E23" s="18" t="n"/>
      <c r="F23" s="23">
        <f>IF(A23="","",YEAR(A23)*100+MONTH(A23))</f>
        <v/>
      </c>
    </row>
    <row r="24">
      <c r="A24" s="20" t="n"/>
      <c r="B24" s="18" t="n"/>
      <c r="C24" s="18" t="n"/>
      <c r="D24" s="19" t="n"/>
      <c r="E24" s="18" t="n"/>
      <c r="F24" s="23">
        <f>IF(A24="","",YEAR(A24)*100+MONTH(A24))</f>
        <v/>
      </c>
    </row>
    <row r="25">
      <c r="A25" s="20" t="n"/>
      <c r="B25" s="18" t="n"/>
      <c r="C25" s="18" t="n"/>
      <c r="D25" s="19" t="n"/>
      <c r="E25" s="18" t="n"/>
      <c r="F25" s="23">
        <f>IF(A25="","",YEAR(A25)*100+MONTH(A25))</f>
        <v/>
      </c>
    </row>
    <row r="26">
      <c r="A26" s="20" t="n"/>
      <c r="B26" s="18" t="n"/>
      <c r="C26" s="18" t="n"/>
      <c r="D26" s="19" t="n"/>
      <c r="E26" s="18" t="n"/>
      <c r="F26" s="23">
        <f>IF(A26="","",YEAR(A26)*100+MONTH(A26))</f>
        <v/>
      </c>
    </row>
    <row r="27">
      <c r="A27" s="20" t="n"/>
      <c r="B27" s="18" t="n"/>
      <c r="C27" s="18" t="n"/>
      <c r="D27" s="19" t="n"/>
      <c r="E27" s="18" t="n"/>
      <c r="F27" s="23">
        <f>IF(A27="","",YEAR(A27)*100+MONTH(A27))</f>
        <v/>
      </c>
    </row>
    <row r="28">
      <c r="A28" s="20" t="n"/>
      <c r="B28" s="18" t="n"/>
      <c r="C28" s="18" t="n"/>
      <c r="D28" s="19" t="n"/>
      <c r="E28" s="18" t="n"/>
      <c r="F28" s="23">
        <f>IF(A28="","",YEAR(A28)*100+MONTH(A28))</f>
        <v/>
      </c>
    </row>
    <row r="29">
      <c r="A29" s="20" t="n"/>
      <c r="B29" s="18" t="n"/>
      <c r="C29" s="18" t="n"/>
      <c r="D29" s="19" t="n"/>
      <c r="E29" s="18" t="n"/>
      <c r="F29" s="23">
        <f>IF(A29="","",YEAR(A29)*100+MONTH(A29))</f>
        <v/>
      </c>
    </row>
    <row r="30">
      <c r="A30" s="20" t="n"/>
      <c r="B30" s="18" t="n"/>
      <c r="C30" s="18" t="n"/>
      <c r="D30" s="19" t="n"/>
      <c r="E30" s="18" t="n"/>
      <c r="F30" s="23">
        <f>IF(A30="","",YEAR(A30)*100+MONTH(A30))</f>
        <v/>
      </c>
    </row>
    <row r="31">
      <c r="A31" s="20" t="n"/>
      <c r="B31" s="18" t="n"/>
      <c r="C31" s="18" t="n"/>
      <c r="D31" s="19" t="n"/>
      <c r="E31" s="18" t="n"/>
      <c r="F31" s="23">
        <f>IF(A31="","",YEAR(A31)*100+MONTH(A31))</f>
        <v/>
      </c>
    </row>
    <row r="32">
      <c r="A32" s="20" t="n"/>
      <c r="B32" s="18" t="n"/>
      <c r="C32" s="18" t="n"/>
      <c r="D32" s="19" t="n"/>
      <c r="E32" s="18" t="n"/>
      <c r="F32" s="23">
        <f>IF(A32="","",YEAR(A32)*100+MONTH(A32))</f>
        <v/>
      </c>
    </row>
    <row r="33">
      <c r="A33" s="20" t="n"/>
      <c r="B33" s="18" t="n"/>
      <c r="C33" s="18" t="n"/>
      <c r="D33" s="19" t="n"/>
      <c r="E33" s="18" t="n"/>
      <c r="F33" s="23">
        <f>IF(A33="","",YEAR(A33)*100+MONTH(A33))</f>
        <v/>
      </c>
    </row>
    <row r="34">
      <c r="A34" s="20" t="n"/>
      <c r="B34" s="18" t="n"/>
      <c r="C34" s="18" t="n"/>
      <c r="D34" s="19" t="n"/>
      <c r="E34" s="18" t="n"/>
      <c r="F34" s="23">
        <f>IF(A34="","",YEAR(A34)*100+MONTH(A34))</f>
        <v/>
      </c>
    </row>
    <row r="35">
      <c r="A35" s="20" t="n"/>
      <c r="B35" s="18" t="n"/>
      <c r="C35" s="18" t="n"/>
      <c r="D35" s="19" t="n"/>
      <c r="E35" s="18" t="n"/>
      <c r="F35" s="23">
        <f>IF(A35="","",YEAR(A35)*100+MONTH(A35))</f>
        <v/>
      </c>
    </row>
    <row r="36">
      <c r="A36" s="20" t="n"/>
      <c r="B36" s="18" t="n"/>
      <c r="C36" s="18" t="n"/>
      <c r="D36" s="19" t="n"/>
      <c r="E36" s="18" t="n"/>
      <c r="F36" s="23">
        <f>IF(A36="","",YEAR(A36)*100+MONTH(A36))</f>
        <v/>
      </c>
    </row>
    <row r="37">
      <c r="A37" s="20" t="n"/>
      <c r="B37" s="18" t="n"/>
      <c r="C37" s="18" t="n"/>
      <c r="D37" s="19" t="n"/>
      <c r="E37" s="18" t="n"/>
      <c r="F37" s="23">
        <f>IF(A37="","",YEAR(A37)*100+MONTH(A37))</f>
        <v/>
      </c>
    </row>
    <row r="38">
      <c r="A38" s="20" t="n"/>
      <c r="B38" s="18" t="n"/>
      <c r="C38" s="18" t="n"/>
      <c r="D38" s="19" t="n"/>
      <c r="E38" s="18" t="n"/>
      <c r="F38" s="23">
        <f>IF(A38="","",YEAR(A38)*100+MONTH(A38))</f>
        <v/>
      </c>
    </row>
    <row r="39">
      <c r="A39" s="20" t="n"/>
      <c r="B39" s="18" t="n"/>
      <c r="C39" s="18" t="n"/>
      <c r="D39" s="19" t="n"/>
      <c r="E39" s="18" t="n"/>
      <c r="F39" s="23">
        <f>IF(A39="","",YEAR(A39)*100+MONTH(A39))</f>
        <v/>
      </c>
    </row>
    <row r="40">
      <c r="A40" s="20" t="n"/>
      <c r="B40" s="18" t="n"/>
      <c r="C40" s="18" t="n"/>
      <c r="D40" s="19" t="n"/>
      <c r="E40" s="18" t="n"/>
      <c r="F40" s="23">
        <f>IF(A40="","",YEAR(A40)*100+MONTH(A40))</f>
        <v/>
      </c>
    </row>
    <row r="41">
      <c r="A41" s="20" t="n"/>
      <c r="B41" s="18" t="n"/>
      <c r="C41" s="18" t="n"/>
      <c r="D41" s="19" t="n"/>
      <c r="E41" s="18" t="n"/>
      <c r="F41" s="23">
        <f>IF(A41="","",YEAR(A41)*100+MONTH(A41))</f>
        <v/>
      </c>
    </row>
    <row r="42">
      <c r="A42" s="20" t="n"/>
      <c r="B42" s="18" t="n"/>
      <c r="C42" s="18" t="n"/>
      <c r="D42" s="19" t="n"/>
      <c r="E42" s="18" t="n"/>
      <c r="F42" s="23">
        <f>IF(A42="","",YEAR(A42)*100+MONTH(A42))</f>
        <v/>
      </c>
    </row>
    <row r="43">
      <c r="A43" s="20" t="n"/>
      <c r="B43" s="18" t="n"/>
      <c r="C43" s="18" t="n"/>
      <c r="D43" s="19" t="n"/>
      <c r="E43" s="18" t="n"/>
      <c r="F43" s="23">
        <f>IF(A43="","",YEAR(A43)*100+MONTH(A43))</f>
        <v/>
      </c>
    </row>
    <row r="44">
      <c r="A44" s="20" t="n"/>
      <c r="B44" s="18" t="n"/>
      <c r="C44" s="18" t="n"/>
      <c r="D44" s="19" t="n"/>
      <c r="E44" s="18" t="n"/>
      <c r="F44" s="23">
        <f>IF(A44="","",YEAR(A44)*100+MONTH(A44))</f>
        <v/>
      </c>
    </row>
    <row r="45">
      <c r="A45" s="20" t="n"/>
      <c r="B45" s="18" t="n"/>
      <c r="C45" s="18" t="n"/>
      <c r="D45" s="19" t="n"/>
      <c r="E45" s="18" t="n"/>
      <c r="F45" s="23">
        <f>IF(A45="","",YEAR(A45)*100+MONTH(A45))</f>
        <v/>
      </c>
    </row>
    <row r="46">
      <c r="A46" s="20" t="n"/>
      <c r="B46" s="18" t="n"/>
      <c r="C46" s="18" t="n"/>
      <c r="D46" s="19" t="n"/>
      <c r="E46" s="18" t="n"/>
      <c r="F46" s="23">
        <f>IF(A46="","",YEAR(A46)*100+MONTH(A46))</f>
        <v/>
      </c>
    </row>
    <row r="47">
      <c r="A47" s="20" t="n"/>
      <c r="B47" s="18" t="n"/>
      <c r="C47" s="18" t="n"/>
      <c r="D47" s="19" t="n"/>
      <c r="E47" s="18" t="n"/>
      <c r="F47" s="23">
        <f>IF(A47="","",YEAR(A47)*100+MONTH(A47))</f>
        <v/>
      </c>
    </row>
    <row r="48">
      <c r="A48" s="20" t="n"/>
      <c r="B48" s="18" t="n"/>
      <c r="C48" s="18" t="n"/>
      <c r="D48" s="19" t="n"/>
      <c r="E48" s="18" t="n"/>
      <c r="F48" s="23">
        <f>IF(A48="","",YEAR(A48)*100+MONTH(A48))</f>
        <v/>
      </c>
    </row>
    <row r="49">
      <c r="A49" s="20" t="n"/>
      <c r="B49" s="18" t="n"/>
      <c r="C49" s="18" t="n"/>
      <c r="D49" s="19" t="n"/>
      <c r="E49" s="18" t="n"/>
      <c r="F49" s="23">
        <f>IF(A49="","",YEAR(A49)*100+MONTH(A49))</f>
        <v/>
      </c>
    </row>
    <row r="50">
      <c r="A50" s="20" t="n"/>
      <c r="B50" s="18" t="n"/>
      <c r="C50" s="18" t="n"/>
      <c r="D50" s="19" t="n"/>
      <c r="E50" s="18" t="n"/>
      <c r="F50" s="23">
        <f>IF(A50="","",YEAR(A50)*100+MONTH(A50))</f>
        <v/>
      </c>
    </row>
    <row r="51">
      <c r="A51" s="20" t="n"/>
      <c r="B51" s="18" t="n"/>
      <c r="C51" s="18" t="n"/>
      <c r="D51" s="19" t="n"/>
      <c r="E51" s="18" t="n"/>
      <c r="F51" s="23">
        <f>IF(A51="","",YEAR(A51)*100+MONTH(A51))</f>
        <v/>
      </c>
    </row>
    <row r="52">
      <c r="A52" s="20" t="n"/>
      <c r="B52" s="18" t="n"/>
      <c r="C52" s="18" t="n"/>
      <c r="D52" s="19" t="n"/>
      <c r="E52" s="18" t="n"/>
      <c r="F52" s="23">
        <f>IF(A52="","",YEAR(A52)*100+MONTH(A52))</f>
        <v/>
      </c>
    </row>
    <row r="53">
      <c r="A53" s="20" t="n"/>
      <c r="B53" s="18" t="n"/>
      <c r="C53" s="18" t="n"/>
      <c r="D53" s="19" t="n"/>
      <c r="E53" s="18" t="n"/>
      <c r="F53" s="23">
        <f>IF(A53="","",YEAR(A53)*100+MONTH(A53))</f>
        <v/>
      </c>
    </row>
    <row r="54">
      <c r="A54" s="20" t="n"/>
      <c r="B54" s="18" t="n"/>
      <c r="C54" s="18" t="n"/>
      <c r="D54" s="19" t="n"/>
      <c r="E54" s="18" t="n"/>
      <c r="F54" s="23">
        <f>IF(A54="","",YEAR(A54)*100+MONTH(A54))</f>
        <v/>
      </c>
    </row>
    <row r="55">
      <c r="A55" s="20" t="n"/>
      <c r="B55" s="18" t="n"/>
      <c r="C55" s="18" t="n"/>
      <c r="D55" s="19" t="n"/>
      <c r="E55" s="18" t="n"/>
      <c r="F55" s="23">
        <f>IF(A55="","",YEAR(A55)*100+MONTH(A55))</f>
        <v/>
      </c>
    </row>
    <row r="56">
      <c r="A56" s="20" t="n"/>
      <c r="B56" s="18" t="n"/>
      <c r="C56" s="18" t="n"/>
      <c r="D56" s="19" t="n"/>
      <c r="E56" s="18" t="n"/>
      <c r="F56" s="23">
        <f>IF(A56="","",YEAR(A56)*100+MONTH(A56))</f>
        <v/>
      </c>
    </row>
    <row r="57">
      <c r="A57" s="20" t="n"/>
      <c r="B57" s="18" t="n"/>
      <c r="C57" s="18" t="n"/>
      <c r="D57" s="19" t="n"/>
      <c r="E57" s="18" t="n"/>
      <c r="F57" s="23">
        <f>IF(A57="","",YEAR(A57)*100+MONTH(A57))</f>
        <v/>
      </c>
    </row>
    <row r="58">
      <c r="A58" s="20" t="n"/>
      <c r="B58" s="18" t="n"/>
      <c r="C58" s="18" t="n"/>
      <c r="D58" s="19" t="n"/>
      <c r="E58" s="18" t="n"/>
      <c r="F58" s="23">
        <f>IF(A58="","",YEAR(A58)*100+MONTH(A58))</f>
        <v/>
      </c>
    </row>
    <row r="59">
      <c r="A59" s="20" t="n"/>
      <c r="B59" s="18" t="n"/>
      <c r="C59" s="18" t="n"/>
      <c r="D59" s="19" t="n"/>
      <c r="E59" s="18" t="n"/>
      <c r="F59" s="23">
        <f>IF(A59="","",YEAR(A59)*100+MONTH(A59))</f>
        <v/>
      </c>
    </row>
    <row r="60">
      <c r="A60" s="20" t="n"/>
      <c r="B60" s="18" t="n"/>
      <c r="C60" s="18" t="n"/>
      <c r="D60" s="19" t="n"/>
      <c r="E60" s="18" t="n"/>
      <c r="F60" s="23">
        <f>IF(A60="","",YEAR(A60)*100+MONTH(A60))</f>
        <v/>
      </c>
    </row>
    <row r="61">
      <c r="A61" s="20" t="n"/>
      <c r="B61" s="18" t="n"/>
      <c r="C61" s="18" t="n"/>
      <c r="D61" s="19" t="n"/>
      <c r="E61" s="18" t="n"/>
      <c r="F61" s="23">
        <f>IF(A61="","",YEAR(A61)*100+MONTH(A61))</f>
        <v/>
      </c>
    </row>
    <row r="62">
      <c r="A62" s="20" t="n"/>
      <c r="B62" s="18" t="n"/>
      <c r="C62" s="18" t="n"/>
      <c r="D62" s="19" t="n"/>
      <c r="E62" s="18" t="n"/>
      <c r="F62" s="23">
        <f>IF(A62="","",YEAR(A62)*100+MONTH(A62))</f>
        <v/>
      </c>
    </row>
    <row r="63">
      <c r="A63" s="20" t="n"/>
      <c r="B63" s="18" t="n"/>
      <c r="C63" s="18" t="n"/>
      <c r="D63" s="19" t="n"/>
      <c r="E63" s="18" t="n"/>
      <c r="F63" s="23">
        <f>IF(A63="","",YEAR(A63)*100+MONTH(A63))</f>
        <v/>
      </c>
    </row>
    <row r="64">
      <c r="A64" s="20" t="n"/>
      <c r="B64" s="18" t="n"/>
      <c r="C64" s="18" t="n"/>
      <c r="D64" s="19" t="n"/>
      <c r="E64" s="18" t="n"/>
      <c r="F64" s="23">
        <f>IF(A64="","",YEAR(A64)*100+MONTH(A64))</f>
        <v/>
      </c>
    </row>
    <row r="65">
      <c r="A65" s="20" t="n"/>
      <c r="B65" s="18" t="n"/>
      <c r="C65" s="18" t="n"/>
      <c r="D65" s="19" t="n"/>
      <c r="E65" s="18" t="n"/>
      <c r="F65" s="23">
        <f>IF(A65="","",YEAR(A65)*100+MONTH(A65))</f>
        <v/>
      </c>
    </row>
    <row r="66">
      <c r="A66" s="20" t="n"/>
      <c r="B66" s="18" t="n"/>
      <c r="C66" s="18" t="n"/>
      <c r="D66" s="19" t="n"/>
      <c r="E66" s="18" t="n"/>
      <c r="F66" s="23">
        <f>IF(A66="","",YEAR(A66)*100+MONTH(A66))</f>
        <v/>
      </c>
    </row>
    <row r="67">
      <c r="A67" s="20" t="n"/>
      <c r="B67" s="18" t="n"/>
      <c r="C67" s="18" t="n"/>
      <c r="D67" s="19" t="n"/>
      <c r="E67" s="18" t="n"/>
      <c r="F67" s="23">
        <f>IF(A67="","",YEAR(A67)*100+MONTH(A67))</f>
        <v/>
      </c>
    </row>
    <row r="68">
      <c r="A68" s="20" t="n"/>
      <c r="B68" s="18" t="n"/>
      <c r="C68" s="18" t="n"/>
      <c r="D68" s="19" t="n"/>
      <c r="E68" s="18" t="n"/>
      <c r="F68" s="23">
        <f>IF(A68="","",YEAR(A68)*100+MONTH(A68))</f>
        <v/>
      </c>
    </row>
    <row r="69">
      <c r="A69" s="20" t="n"/>
      <c r="B69" s="18" t="n"/>
      <c r="C69" s="18" t="n"/>
      <c r="D69" s="19" t="n"/>
      <c r="E69" s="18" t="n"/>
      <c r="F69" s="23">
        <f>IF(A69="","",YEAR(A69)*100+MONTH(A69))</f>
        <v/>
      </c>
    </row>
    <row r="70">
      <c r="A70" s="20" t="n"/>
      <c r="B70" s="18" t="n"/>
      <c r="C70" s="18" t="n"/>
      <c r="D70" s="19" t="n"/>
      <c r="E70" s="18" t="n"/>
      <c r="F70" s="23">
        <f>IF(A70="","",YEAR(A70)*100+MONTH(A70))</f>
        <v/>
      </c>
    </row>
    <row r="71">
      <c r="A71" s="20" t="n"/>
      <c r="B71" s="18" t="n"/>
      <c r="C71" s="18" t="n"/>
      <c r="D71" s="19" t="n"/>
      <c r="E71" s="18" t="n"/>
      <c r="F71" s="23">
        <f>IF(A71="","",YEAR(A71)*100+MONTH(A71))</f>
        <v/>
      </c>
    </row>
    <row r="72">
      <c r="A72" s="20" t="n"/>
      <c r="B72" s="18" t="n"/>
      <c r="C72" s="18" t="n"/>
      <c r="D72" s="19" t="n"/>
      <c r="E72" s="18" t="n"/>
      <c r="F72" s="23">
        <f>IF(A72="","",YEAR(A72)*100+MONTH(A72))</f>
        <v/>
      </c>
    </row>
    <row r="73">
      <c r="A73" s="20" t="n"/>
      <c r="B73" s="18" t="n"/>
      <c r="C73" s="18" t="n"/>
      <c r="D73" s="19" t="n"/>
      <c r="E73" s="18" t="n"/>
      <c r="F73" s="23">
        <f>IF(A73="","",YEAR(A73)*100+MONTH(A73))</f>
        <v/>
      </c>
    </row>
    <row r="74">
      <c r="A74" s="20" t="n"/>
      <c r="B74" s="18" t="n"/>
      <c r="C74" s="18" t="n"/>
      <c r="D74" s="19" t="n"/>
      <c r="E74" s="18" t="n"/>
      <c r="F74" s="23">
        <f>IF(A74="","",YEAR(A74)*100+MONTH(A74))</f>
        <v/>
      </c>
    </row>
    <row r="75">
      <c r="A75" s="20" t="n"/>
      <c r="B75" s="18" t="n"/>
      <c r="C75" s="18" t="n"/>
      <c r="D75" s="19" t="n"/>
      <c r="E75" s="18" t="n"/>
      <c r="F75" s="23">
        <f>IF(A75="","",YEAR(A75)*100+MONTH(A75))</f>
        <v/>
      </c>
    </row>
    <row r="76">
      <c r="A76" s="20" t="n"/>
      <c r="B76" s="18" t="n"/>
      <c r="C76" s="18" t="n"/>
      <c r="D76" s="19" t="n"/>
      <c r="E76" s="18" t="n"/>
      <c r="F76" s="23">
        <f>IF(A76="","",YEAR(A76)*100+MONTH(A76))</f>
        <v/>
      </c>
    </row>
    <row r="77">
      <c r="A77" s="20" t="n"/>
      <c r="B77" s="18" t="n"/>
      <c r="C77" s="18" t="n"/>
      <c r="D77" s="19" t="n"/>
      <c r="E77" s="18" t="n"/>
      <c r="F77" s="23">
        <f>IF(A77="","",YEAR(A77)*100+MONTH(A77))</f>
        <v/>
      </c>
    </row>
    <row r="78">
      <c r="A78" s="20" t="n"/>
      <c r="B78" s="18" t="n"/>
      <c r="C78" s="18" t="n"/>
      <c r="D78" s="19" t="n"/>
      <c r="E78" s="18" t="n"/>
      <c r="F78" s="23">
        <f>IF(A78="","",YEAR(A78)*100+MONTH(A78))</f>
        <v/>
      </c>
    </row>
    <row r="79">
      <c r="A79" s="20" t="n"/>
      <c r="B79" s="18" t="n"/>
      <c r="C79" s="18" t="n"/>
      <c r="D79" s="19" t="n"/>
      <c r="E79" s="18" t="n"/>
      <c r="F79" s="23">
        <f>IF(A79="","",YEAR(A79)*100+MONTH(A79))</f>
        <v/>
      </c>
    </row>
    <row r="80">
      <c r="A80" s="20" t="n"/>
      <c r="B80" s="18" t="n"/>
      <c r="C80" s="18" t="n"/>
      <c r="D80" s="19" t="n"/>
      <c r="E80" s="18" t="n"/>
      <c r="F80" s="23">
        <f>IF(A80="","",YEAR(A80)*100+MONTH(A80))</f>
        <v/>
      </c>
    </row>
    <row r="81">
      <c r="A81" s="20" t="n"/>
      <c r="B81" s="18" t="n"/>
      <c r="C81" s="18" t="n"/>
      <c r="D81" s="19" t="n"/>
      <c r="E81" s="18" t="n"/>
      <c r="F81" s="23">
        <f>IF(A81="","",YEAR(A81)*100+MONTH(A81))</f>
        <v/>
      </c>
    </row>
    <row r="82">
      <c r="A82" s="20" t="n"/>
      <c r="B82" s="18" t="n"/>
      <c r="C82" s="18" t="n"/>
      <c r="D82" s="19" t="n"/>
      <c r="E82" s="18" t="n"/>
      <c r="F82" s="23">
        <f>IF(A82="","",YEAR(A82)*100+MONTH(A82))</f>
        <v/>
      </c>
    </row>
    <row r="83">
      <c r="A83" s="20" t="n"/>
      <c r="B83" s="18" t="n"/>
      <c r="C83" s="18" t="n"/>
      <c r="D83" s="19" t="n"/>
      <c r="E83" s="18" t="n"/>
      <c r="F83" s="23">
        <f>IF(A83="","",YEAR(A83)*100+MONTH(A83))</f>
        <v/>
      </c>
    </row>
    <row r="84">
      <c r="A84" s="20" t="n"/>
      <c r="B84" s="18" t="n"/>
      <c r="C84" s="18" t="n"/>
      <c r="D84" s="19" t="n"/>
      <c r="E84" s="18" t="n"/>
      <c r="F84" s="23">
        <f>IF(A84="","",YEAR(A84)*100+MONTH(A84))</f>
        <v/>
      </c>
    </row>
    <row r="85">
      <c r="A85" s="20" t="n"/>
      <c r="B85" s="18" t="n"/>
      <c r="C85" s="18" t="n"/>
      <c r="D85" s="19" t="n"/>
      <c r="E85" s="18" t="n"/>
      <c r="F85" s="23">
        <f>IF(A85="","",YEAR(A85)*100+MONTH(A85))</f>
        <v/>
      </c>
    </row>
    <row r="86">
      <c r="A86" s="20" t="n"/>
      <c r="B86" s="18" t="n"/>
      <c r="C86" s="18" t="n"/>
      <c r="D86" s="19" t="n"/>
      <c r="E86" s="18" t="n"/>
      <c r="F86" s="23">
        <f>IF(A86="","",YEAR(A86)*100+MONTH(A86))</f>
        <v/>
      </c>
    </row>
    <row r="87">
      <c r="A87" s="20" t="n"/>
      <c r="B87" s="18" t="n"/>
      <c r="C87" s="18" t="n"/>
      <c r="D87" s="19" t="n"/>
      <c r="E87" s="18" t="n"/>
      <c r="F87" s="23">
        <f>IF(A87="","",YEAR(A87)*100+MONTH(A87))</f>
        <v/>
      </c>
    </row>
    <row r="88">
      <c r="A88" s="20" t="n"/>
      <c r="B88" s="18" t="n"/>
      <c r="C88" s="18" t="n"/>
      <c r="D88" s="19" t="n"/>
      <c r="E88" s="18" t="n"/>
      <c r="F88" s="23">
        <f>IF(A88="","",YEAR(A88)*100+MONTH(A88))</f>
        <v/>
      </c>
    </row>
    <row r="89">
      <c r="A89" s="20" t="n"/>
      <c r="B89" s="18" t="n"/>
      <c r="C89" s="18" t="n"/>
      <c r="D89" s="19" t="n"/>
      <c r="E89" s="18" t="n"/>
      <c r="F89" s="23">
        <f>IF(A89="","",YEAR(A89)*100+MONTH(A89))</f>
        <v/>
      </c>
    </row>
    <row r="90">
      <c r="A90" s="20" t="n"/>
      <c r="B90" s="18" t="n"/>
      <c r="C90" s="18" t="n"/>
      <c r="D90" s="19" t="n"/>
      <c r="E90" s="18" t="n"/>
      <c r="F90" s="23">
        <f>IF(A90="","",YEAR(A90)*100+MONTH(A90))</f>
        <v/>
      </c>
    </row>
    <row r="91">
      <c r="A91" s="20" t="n"/>
      <c r="B91" s="18" t="n"/>
      <c r="C91" s="18" t="n"/>
      <c r="D91" s="19" t="n"/>
      <c r="E91" s="18" t="n"/>
      <c r="F91" s="23">
        <f>IF(A91="","",YEAR(A91)*100+MONTH(A91))</f>
        <v/>
      </c>
    </row>
    <row r="92">
      <c r="A92" s="20" t="n"/>
      <c r="B92" s="18" t="n"/>
      <c r="C92" s="18" t="n"/>
      <c r="D92" s="19" t="n"/>
      <c r="E92" s="18" t="n"/>
      <c r="F92" s="23">
        <f>IF(A92="","",YEAR(A92)*100+MONTH(A92))</f>
        <v/>
      </c>
    </row>
    <row r="93">
      <c r="A93" s="20" t="n"/>
      <c r="B93" s="18" t="n"/>
      <c r="C93" s="18" t="n"/>
      <c r="D93" s="19" t="n"/>
      <c r="E93" s="18" t="n"/>
      <c r="F93" s="23">
        <f>IF(A93="","",YEAR(A93)*100+MONTH(A93))</f>
        <v/>
      </c>
    </row>
    <row r="94">
      <c r="A94" s="20" t="n"/>
      <c r="B94" s="18" t="n"/>
      <c r="C94" s="18" t="n"/>
      <c r="D94" s="19" t="n"/>
      <c r="E94" s="18" t="n"/>
      <c r="F94" s="23">
        <f>IF(A94="","",YEAR(A94)*100+MONTH(A94))</f>
        <v/>
      </c>
    </row>
    <row r="95">
      <c r="A95" s="20" t="n"/>
      <c r="B95" s="18" t="n"/>
      <c r="C95" s="18" t="n"/>
      <c r="D95" s="19" t="n"/>
      <c r="E95" s="18" t="n"/>
      <c r="F95" s="23">
        <f>IF(A95="","",YEAR(A95)*100+MONTH(A95))</f>
        <v/>
      </c>
    </row>
    <row r="96">
      <c r="A96" s="20" t="n"/>
      <c r="B96" s="18" t="n"/>
      <c r="C96" s="18" t="n"/>
      <c r="D96" s="19" t="n"/>
      <c r="E96" s="18" t="n"/>
      <c r="F96" s="23">
        <f>IF(A96="","",YEAR(A96)*100+MONTH(A96))</f>
        <v/>
      </c>
    </row>
    <row r="97">
      <c r="A97" s="20" t="n"/>
      <c r="B97" s="18" t="n"/>
      <c r="C97" s="18" t="n"/>
      <c r="D97" s="19" t="n"/>
      <c r="E97" s="18" t="n"/>
      <c r="F97" s="23">
        <f>IF(A97="","",YEAR(A97)*100+MONTH(A97))</f>
        <v/>
      </c>
    </row>
    <row r="98">
      <c r="A98" s="20" t="n"/>
      <c r="B98" s="18" t="n"/>
      <c r="C98" s="18" t="n"/>
      <c r="D98" s="19" t="n"/>
      <c r="E98" s="18" t="n"/>
      <c r="F98" s="23">
        <f>IF(A98="","",YEAR(A98)*100+MONTH(A98))</f>
        <v/>
      </c>
    </row>
    <row r="99">
      <c r="A99" s="20" t="n"/>
      <c r="B99" s="18" t="n"/>
      <c r="C99" s="18" t="n"/>
      <c r="D99" s="19" t="n"/>
      <c r="E99" s="18" t="n"/>
      <c r="F99" s="23">
        <f>IF(A99="","",YEAR(A99)*100+MONTH(A99))</f>
        <v/>
      </c>
    </row>
    <row r="100">
      <c r="A100" s="20" t="n"/>
      <c r="B100" s="18" t="n"/>
      <c r="C100" s="18" t="n"/>
      <c r="D100" s="19" t="n"/>
      <c r="E100" s="18" t="n"/>
      <c r="F100" s="23">
        <f>IF(A100="","",YEAR(A100)*100+MONTH(A100))</f>
        <v/>
      </c>
    </row>
    <row r="101">
      <c r="A101" s="20" t="n"/>
      <c r="B101" s="18" t="n"/>
      <c r="C101" s="18" t="n"/>
      <c r="D101" s="19" t="n"/>
      <c r="E101" s="18" t="n"/>
      <c r="F101" s="23">
        <f>IF(A101="","",YEAR(A101)*100+MONTH(A101))</f>
        <v/>
      </c>
    </row>
    <row r="102">
      <c r="A102" s="20" t="n"/>
      <c r="B102" s="18" t="n"/>
      <c r="C102" s="18" t="n"/>
      <c r="D102" s="19" t="n"/>
      <c r="E102" s="18" t="n"/>
      <c r="F102" s="23">
        <f>IF(A102="","",YEAR(A102)*100+MONTH(A102))</f>
        <v/>
      </c>
    </row>
    <row r="103">
      <c r="A103" s="20" t="n"/>
      <c r="B103" s="18" t="n"/>
      <c r="C103" s="18" t="n"/>
      <c r="D103" s="19" t="n"/>
      <c r="E103" s="18" t="n"/>
      <c r="F103" s="23">
        <f>IF(A103="","",YEAR(A103)*100+MONTH(A103))</f>
        <v/>
      </c>
    </row>
    <row r="104">
      <c r="A104" s="20" t="n"/>
      <c r="B104" s="18" t="n"/>
      <c r="C104" s="18" t="n"/>
      <c r="D104" s="19" t="n"/>
      <c r="E104" s="18" t="n"/>
      <c r="F104" s="23">
        <f>IF(A104="","",YEAR(A104)*100+MONTH(A104))</f>
        <v/>
      </c>
    </row>
    <row r="105">
      <c r="A105" s="20" t="n"/>
      <c r="B105" s="18" t="n"/>
      <c r="C105" s="18" t="n"/>
      <c r="D105" s="19" t="n"/>
      <c r="E105" s="18" t="n"/>
      <c r="F105" s="23">
        <f>IF(A105="","",YEAR(A105)*100+MONTH(A105))</f>
        <v/>
      </c>
    </row>
    <row r="106">
      <c r="A106" s="20" t="n"/>
      <c r="B106" s="18" t="n"/>
      <c r="C106" s="18" t="n"/>
      <c r="D106" s="19" t="n"/>
      <c r="E106" s="18" t="n"/>
      <c r="F106" s="23">
        <f>IF(A106="","",YEAR(A106)*100+MONTH(A106))</f>
        <v/>
      </c>
    </row>
    <row r="107">
      <c r="A107" s="20" t="n"/>
      <c r="B107" s="18" t="n"/>
      <c r="C107" s="18" t="n"/>
      <c r="D107" s="19" t="n"/>
      <c r="E107" s="18" t="n"/>
      <c r="F107" s="23">
        <f>IF(A107="","",YEAR(A107)*100+MONTH(A107))</f>
        <v/>
      </c>
    </row>
    <row r="108">
      <c r="A108" s="20" t="n"/>
      <c r="B108" s="18" t="n"/>
      <c r="C108" s="18" t="n"/>
      <c r="D108" s="19" t="n"/>
      <c r="E108" s="18" t="n"/>
      <c r="F108" s="23">
        <f>IF(A108="","",YEAR(A108)*100+MONTH(A108))</f>
        <v/>
      </c>
    </row>
    <row r="109">
      <c r="A109" s="20" t="n"/>
      <c r="B109" s="18" t="n"/>
      <c r="C109" s="18" t="n"/>
      <c r="D109" s="19" t="n"/>
      <c r="E109" s="18" t="n"/>
      <c r="F109" s="23">
        <f>IF(A109="","",YEAR(A109)*100+MONTH(A109))</f>
        <v/>
      </c>
    </row>
    <row r="110">
      <c r="A110" s="20" t="n"/>
      <c r="B110" s="18" t="n"/>
      <c r="C110" s="18" t="n"/>
      <c r="D110" s="19" t="n"/>
      <c r="E110" s="18" t="n"/>
      <c r="F110" s="23">
        <f>IF(A110="","",YEAR(A110)*100+MONTH(A110))</f>
        <v/>
      </c>
    </row>
    <row r="111">
      <c r="A111" s="20" t="n"/>
      <c r="B111" s="18" t="n"/>
      <c r="C111" s="18" t="n"/>
      <c r="D111" s="19" t="n"/>
      <c r="E111" s="18" t="n"/>
      <c r="F111" s="23">
        <f>IF(A111="","",YEAR(A111)*100+MONTH(A111))</f>
        <v/>
      </c>
    </row>
    <row r="112">
      <c r="A112" s="20" t="n"/>
      <c r="B112" s="18" t="n"/>
      <c r="C112" s="18" t="n"/>
      <c r="D112" s="19" t="n"/>
      <c r="E112" s="18" t="n"/>
      <c r="F112" s="23">
        <f>IF(A112="","",YEAR(A112)*100+MONTH(A112))</f>
        <v/>
      </c>
    </row>
    <row r="113">
      <c r="A113" s="20" t="n"/>
      <c r="B113" s="18" t="n"/>
      <c r="C113" s="18" t="n"/>
      <c r="D113" s="19" t="n"/>
      <c r="E113" s="18" t="n"/>
      <c r="F113" s="23">
        <f>IF(A113="","",YEAR(A113)*100+MONTH(A113))</f>
        <v/>
      </c>
    </row>
    <row r="114">
      <c r="A114" s="20" t="n"/>
      <c r="B114" s="18" t="n"/>
      <c r="C114" s="18" t="n"/>
      <c r="D114" s="19" t="n"/>
      <c r="E114" s="18" t="n"/>
      <c r="F114" s="23">
        <f>IF(A114="","",YEAR(A114)*100+MONTH(A114))</f>
        <v/>
      </c>
    </row>
    <row r="115">
      <c r="A115" s="20" t="n"/>
      <c r="B115" s="18" t="n"/>
      <c r="C115" s="18" t="n"/>
      <c r="D115" s="19" t="n"/>
      <c r="E115" s="18" t="n"/>
      <c r="F115" s="23">
        <f>IF(A115="","",YEAR(A115)*100+MONTH(A115))</f>
        <v/>
      </c>
    </row>
    <row r="116">
      <c r="A116" s="20" t="n"/>
      <c r="B116" s="18" t="n"/>
      <c r="C116" s="18" t="n"/>
      <c r="D116" s="19" t="n"/>
      <c r="E116" s="18" t="n"/>
      <c r="F116" s="23">
        <f>IF(A116="","",YEAR(A116)*100+MONTH(A116))</f>
        <v/>
      </c>
    </row>
    <row r="117">
      <c r="A117" s="20" t="n"/>
      <c r="B117" s="18" t="n"/>
      <c r="C117" s="18" t="n"/>
      <c r="D117" s="19" t="n"/>
      <c r="E117" s="18" t="n"/>
      <c r="F117" s="23">
        <f>IF(A117="","",YEAR(A117)*100+MONTH(A117))</f>
        <v/>
      </c>
    </row>
    <row r="118">
      <c r="A118" s="20" t="n"/>
      <c r="B118" s="18" t="n"/>
      <c r="C118" s="18" t="n"/>
      <c r="D118" s="19" t="n"/>
      <c r="E118" s="18" t="n"/>
      <c r="F118" s="23">
        <f>IF(A118="","",YEAR(A118)*100+MONTH(A118))</f>
        <v/>
      </c>
    </row>
    <row r="119">
      <c r="A119" s="20" t="n"/>
      <c r="B119" s="18" t="n"/>
      <c r="C119" s="18" t="n"/>
      <c r="D119" s="19" t="n"/>
      <c r="E119" s="18" t="n"/>
      <c r="F119" s="23">
        <f>IF(A119="","",YEAR(A119)*100+MONTH(A119))</f>
        <v/>
      </c>
    </row>
    <row r="120">
      <c r="A120" s="20" t="n"/>
      <c r="B120" s="18" t="n"/>
      <c r="C120" s="18" t="n"/>
      <c r="D120" s="19" t="n"/>
      <c r="E120" s="18" t="n"/>
      <c r="F120" s="23">
        <f>IF(A120="","",YEAR(A120)*100+MONTH(A120))</f>
        <v/>
      </c>
    </row>
    <row r="121">
      <c r="A121" s="20" t="n"/>
      <c r="B121" s="18" t="n"/>
      <c r="C121" s="18" t="n"/>
      <c r="D121" s="19" t="n"/>
      <c r="E121" s="18" t="n"/>
      <c r="F121" s="23">
        <f>IF(A121="","",YEAR(A121)*100+MONTH(A121))</f>
        <v/>
      </c>
    </row>
    <row r="122">
      <c r="A122" s="20" t="n"/>
      <c r="B122" s="18" t="n"/>
      <c r="C122" s="18" t="n"/>
      <c r="D122" s="19" t="n"/>
      <c r="E122" s="18" t="n"/>
      <c r="F122" s="23">
        <f>IF(A122="","",YEAR(A122)*100+MONTH(A122))</f>
        <v/>
      </c>
    </row>
    <row r="123">
      <c r="A123" s="20" t="n"/>
      <c r="B123" s="18" t="n"/>
      <c r="C123" s="18" t="n"/>
      <c r="D123" s="19" t="n"/>
      <c r="E123" s="18" t="n"/>
      <c r="F123" s="23">
        <f>IF(A123="","",YEAR(A123)*100+MONTH(A123))</f>
        <v/>
      </c>
    </row>
    <row r="124">
      <c r="A124" s="20" t="n"/>
      <c r="B124" s="18" t="n"/>
      <c r="C124" s="18" t="n"/>
      <c r="D124" s="19" t="n"/>
      <c r="E124" s="18" t="n"/>
      <c r="F124" s="23">
        <f>IF(A124="","",YEAR(A124)*100+MONTH(A124))</f>
        <v/>
      </c>
    </row>
    <row r="125">
      <c r="A125" s="20" t="n"/>
      <c r="B125" s="18" t="n"/>
      <c r="C125" s="18" t="n"/>
      <c r="D125" s="19" t="n"/>
      <c r="E125" s="18" t="n"/>
      <c r="F125" s="23">
        <f>IF(A125="","",YEAR(A125)*100+MONTH(A125))</f>
        <v/>
      </c>
    </row>
    <row r="126">
      <c r="A126" s="20" t="n"/>
      <c r="B126" s="18" t="n"/>
      <c r="C126" s="18" t="n"/>
      <c r="D126" s="19" t="n"/>
      <c r="E126" s="18" t="n"/>
      <c r="F126" s="23">
        <f>IF(A126="","",YEAR(A126)*100+MONTH(A126))</f>
        <v/>
      </c>
    </row>
    <row r="127">
      <c r="A127" s="20" t="n"/>
      <c r="B127" s="18" t="n"/>
      <c r="C127" s="18" t="n"/>
      <c r="D127" s="19" t="n"/>
      <c r="E127" s="18" t="n"/>
      <c r="F127" s="23">
        <f>IF(A127="","",YEAR(A127)*100+MONTH(A127))</f>
        <v/>
      </c>
    </row>
    <row r="128">
      <c r="A128" s="20" t="n"/>
      <c r="B128" s="18" t="n"/>
      <c r="C128" s="18" t="n"/>
      <c r="D128" s="19" t="n"/>
      <c r="E128" s="18" t="n"/>
      <c r="F128" s="23">
        <f>IF(A128="","",YEAR(A128)*100+MONTH(A128))</f>
        <v/>
      </c>
    </row>
    <row r="129">
      <c r="A129" s="20" t="n"/>
      <c r="B129" s="18" t="n"/>
      <c r="C129" s="18" t="n"/>
      <c r="D129" s="19" t="n"/>
      <c r="E129" s="18" t="n"/>
      <c r="F129" s="23">
        <f>IF(A129="","",YEAR(A129)*100+MONTH(A129))</f>
        <v/>
      </c>
    </row>
    <row r="130">
      <c r="A130" s="20" t="n"/>
      <c r="B130" s="18" t="n"/>
      <c r="C130" s="18" t="n"/>
      <c r="D130" s="19" t="n"/>
      <c r="E130" s="18" t="n"/>
      <c r="F130" s="23">
        <f>IF(A130="","",YEAR(A130)*100+MONTH(A130))</f>
        <v/>
      </c>
    </row>
    <row r="131">
      <c r="A131" s="20" t="n"/>
      <c r="B131" s="18" t="n"/>
      <c r="C131" s="18" t="n"/>
      <c r="D131" s="19" t="n"/>
      <c r="E131" s="18" t="n"/>
      <c r="F131" s="23">
        <f>IF(A131="","",YEAR(A131)*100+MONTH(A131))</f>
        <v/>
      </c>
    </row>
    <row r="132">
      <c r="A132" s="20" t="n"/>
      <c r="B132" s="18" t="n"/>
      <c r="C132" s="18" t="n"/>
      <c r="D132" s="19" t="n"/>
      <c r="E132" s="18" t="n"/>
      <c r="F132" s="23">
        <f>IF(A132="","",YEAR(A132)*100+MONTH(A132))</f>
        <v/>
      </c>
    </row>
    <row r="133">
      <c r="A133" s="20" t="n"/>
      <c r="B133" s="18" t="n"/>
      <c r="C133" s="18" t="n"/>
      <c r="D133" s="19" t="n"/>
      <c r="E133" s="18" t="n"/>
      <c r="F133" s="23">
        <f>IF(A133="","",YEAR(A133)*100+MONTH(A133))</f>
        <v/>
      </c>
    </row>
    <row r="134">
      <c r="A134" s="20" t="n"/>
      <c r="B134" s="18" t="n"/>
      <c r="C134" s="18" t="n"/>
      <c r="D134" s="19" t="n"/>
      <c r="E134" s="18" t="n"/>
      <c r="F134" s="23">
        <f>IF(A134="","",YEAR(A134)*100+MONTH(A134))</f>
        <v/>
      </c>
    </row>
    <row r="135">
      <c r="A135" s="20" t="n"/>
      <c r="B135" s="18" t="n"/>
      <c r="C135" s="18" t="n"/>
      <c r="D135" s="19" t="n"/>
      <c r="E135" s="18" t="n"/>
      <c r="F135" s="23">
        <f>IF(A135="","",YEAR(A135)*100+MONTH(A135))</f>
        <v/>
      </c>
    </row>
    <row r="136">
      <c r="A136" s="20" t="n"/>
      <c r="B136" s="18" t="n"/>
      <c r="C136" s="18" t="n"/>
      <c r="D136" s="19" t="n"/>
      <c r="E136" s="18" t="n"/>
      <c r="F136" s="23">
        <f>IF(A136="","",YEAR(A136)*100+MONTH(A136))</f>
        <v/>
      </c>
    </row>
    <row r="137">
      <c r="A137" s="20" t="n"/>
      <c r="B137" s="18" t="n"/>
      <c r="C137" s="18" t="n"/>
      <c r="D137" s="19" t="n"/>
      <c r="E137" s="18" t="n"/>
      <c r="F137" s="23">
        <f>IF(A137="","",YEAR(A137)*100+MONTH(A137))</f>
        <v/>
      </c>
    </row>
    <row r="138">
      <c r="A138" s="20" t="n"/>
      <c r="B138" s="18" t="n"/>
      <c r="C138" s="18" t="n"/>
      <c r="D138" s="19" t="n"/>
      <c r="E138" s="18" t="n"/>
      <c r="F138" s="23">
        <f>IF(A138="","",YEAR(A138)*100+MONTH(A138))</f>
        <v/>
      </c>
    </row>
    <row r="139">
      <c r="A139" s="20" t="n"/>
      <c r="B139" s="18" t="n"/>
      <c r="C139" s="18" t="n"/>
      <c r="D139" s="19" t="n"/>
      <c r="E139" s="18" t="n"/>
      <c r="F139" s="23">
        <f>IF(A139="","",YEAR(A139)*100+MONTH(A139))</f>
        <v/>
      </c>
    </row>
    <row r="140">
      <c r="A140" s="20" t="n"/>
      <c r="B140" s="18" t="n"/>
      <c r="C140" s="18" t="n"/>
      <c r="D140" s="19" t="n"/>
      <c r="E140" s="18" t="n"/>
      <c r="F140" s="23">
        <f>IF(A140="","",YEAR(A140)*100+MONTH(A140))</f>
        <v/>
      </c>
    </row>
    <row r="141">
      <c r="A141" s="20" t="n"/>
      <c r="B141" s="18" t="n"/>
      <c r="C141" s="18" t="n"/>
      <c r="D141" s="19" t="n"/>
      <c r="E141" s="18" t="n"/>
      <c r="F141" s="23">
        <f>IF(A141="","",YEAR(A141)*100+MONTH(A141))</f>
        <v/>
      </c>
    </row>
    <row r="142">
      <c r="A142" s="20" t="n"/>
      <c r="B142" s="18" t="n"/>
      <c r="C142" s="18" t="n"/>
      <c r="D142" s="19" t="n"/>
      <c r="E142" s="18" t="n"/>
      <c r="F142" s="23">
        <f>IF(A142="","",YEAR(A142)*100+MONTH(A142))</f>
        <v/>
      </c>
    </row>
    <row r="143">
      <c r="A143" s="20" t="n"/>
      <c r="B143" s="18" t="n"/>
      <c r="C143" s="18" t="n"/>
      <c r="D143" s="19" t="n"/>
      <c r="E143" s="18" t="n"/>
      <c r="F143" s="23">
        <f>IF(A143="","",YEAR(A143)*100+MONTH(A143))</f>
        <v/>
      </c>
    </row>
    <row r="144">
      <c r="A144" s="20" t="n"/>
      <c r="B144" s="18" t="n"/>
      <c r="C144" s="18" t="n"/>
      <c r="D144" s="19" t="n"/>
      <c r="E144" s="18" t="n"/>
      <c r="F144" s="23">
        <f>IF(A144="","",YEAR(A144)*100+MONTH(A144))</f>
        <v/>
      </c>
    </row>
    <row r="145">
      <c r="A145" s="20" t="n"/>
      <c r="B145" s="18" t="n"/>
      <c r="C145" s="18" t="n"/>
      <c r="D145" s="19" t="n"/>
      <c r="E145" s="18" t="n"/>
      <c r="F145" s="23">
        <f>IF(A145="","",YEAR(A145)*100+MONTH(A145))</f>
        <v/>
      </c>
    </row>
    <row r="146">
      <c r="A146" s="20" t="n"/>
      <c r="B146" s="18" t="n"/>
      <c r="C146" s="18" t="n"/>
      <c r="D146" s="19" t="n"/>
      <c r="E146" s="18" t="n"/>
      <c r="F146" s="23">
        <f>IF(A146="","",YEAR(A146)*100+MONTH(A146))</f>
        <v/>
      </c>
    </row>
    <row r="147">
      <c r="A147" s="20" t="n"/>
      <c r="B147" s="18" t="n"/>
      <c r="C147" s="18" t="n"/>
      <c r="D147" s="19" t="n"/>
      <c r="E147" s="18" t="n"/>
      <c r="F147" s="23">
        <f>IF(A147="","",YEAR(A147)*100+MONTH(A147))</f>
        <v/>
      </c>
    </row>
    <row r="148">
      <c r="A148" s="20" t="n"/>
      <c r="B148" s="18" t="n"/>
      <c r="C148" s="18" t="n"/>
      <c r="D148" s="19" t="n"/>
      <c r="E148" s="18" t="n"/>
      <c r="F148" s="23">
        <f>IF(A148="","",YEAR(A148)*100+MONTH(A148))</f>
        <v/>
      </c>
    </row>
    <row r="149">
      <c r="A149" s="20" t="n"/>
      <c r="B149" s="18" t="n"/>
      <c r="C149" s="18" t="n"/>
      <c r="D149" s="19" t="n"/>
      <c r="E149" s="18" t="n"/>
      <c r="F149" s="23">
        <f>IF(A149="","",YEAR(A149)*100+MONTH(A149))</f>
        <v/>
      </c>
    </row>
    <row r="150">
      <c r="A150" s="20" t="n"/>
      <c r="B150" s="18" t="n"/>
      <c r="C150" s="18" t="n"/>
      <c r="D150" s="19" t="n"/>
      <c r="E150" s="18" t="n"/>
      <c r="F150" s="23">
        <f>IF(A150="","",YEAR(A150)*100+MONTH(A150))</f>
        <v/>
      </c>
    </row>
    <row r="151">
      <c r="A151" s="20" t="n"/>
      <c r="B151" s="18" t="n"/>
      <c r="C151" s="18" t="n"/>
      <c r="D151" s="19" t="n"/>
      <c r="E151" s="18" t="n"/>
      <c r="F151" s="23">
        <f>IF(A151="","",YEAR(A151)*100+MONTH(A151))</f>
        <v/>
      </c>
    </row>
    <row r="152">
      <c r="A152" s="20" t="n"/>
      <c r="B152" s="18" t="n"/>
      <c r="C152" s="18" t="n"/>
      <c r="D152" s="19" t="n"/>
      <c r="E152" s="18" t="n"/>
      <c r="F152" s="23">
        <f>IF(A152="","",YEAR(A152)*100+MONTH(A152))</f>
        <v/>
      </c>
    </row>
    <row r="153">
      <c r="A153" s="20" t="n"/>
      <c r="B153" s="18" t="n"/>
      <c r="C153" s="18" t="n"/>
      <c r="D153" s="19" t="n"/>
      <c r="E153" s="18" t="n"/>
      <c r="F153" s="23">
        <f>IF(A153="","",YEAR(A153)*100+MONTH(A153))</f>
        <v/>
      </c>
    </row>
    <row r="154">
      <c r="A154" s="20" t="n"/>
      <c r="B154" s="18" t="n"/>
      <c r="C154" s="18" t="n"/>
      <c r="D154" s="19" t="n"/>
      <c r="E154" s="18" t="n"/>
      <c r="F154" s="23">
        <f>IF(A154="","",YEAR(A154)*100+MONTH(A154))</f>
        <v/>
      </c>
    </row>
    <row r="155">
      <c r="A155" s="20" t="n"/>
      <c r="B155" s="18" t="n"/>
      <c r="C155" s="18" t="n"/>
      <c r="D155" s="19" t="n"/>
      <c r="E155" s="18" t="n"/>
      <c r="F155" s="23">
        <f>IF(A155="","",YEAR(A155)*100+MONTH(A155))</f>
        <v/>
      </c>
    </row>
    <row r="156">
      <c r="A156" s="20" t="n"/>
      <c r="B156" s="18" t="n"/>
      <c r="C156" s="18" t="n"/>
      <c r="D156" s="19" t="n"/>
      <c r="E156" s="18" t="n"/>
      <c r="F156" s="23">
        <f>IF(A156="","",YEAR(A156)*100+MONTH(A156))</f>
        <v/>
      </c>
    </row>
    <row r="157">
      <c r="A157" s="20" t="n"/>
      <c r="B157" s="18" t="n"/>
      <c r="C157" s="18" t="n"/>
      <c r="D157" s="19" t="n"/>
      <c r="E157" s="18" t="n"/>
      <c r="F157" s="23">
        <f>IF(A157="","",YEAR(A157)*100+MONTH(A157))</f>
        <v/>
      </c>
    </row>
    <row r="158">
      <c r="A158" s="20" t="n"/>
      <c r="B158" s="18" t="n"/>
      <c r="C158" s="18" t="n"/>
      <c r="D158" s="19" t="n"/>
      <c r="E158" s="18" t="n"/>
      <c r="F158" s="23">
        <f>IF(A158="","",YEAR(A158)*100+MONTH(A158))</f>
        <v/>
      </c>
    </row>
    <row r="159">
      <c r="A159" s="20" t="n"/>
      <c r="B159" s="18" t="n"/>
      <c r="C159" s="18" t="n"/>
      <c r="D159" s="19" t="n"/>
      <c r="E159" s="18" t="n"/>
      <c r="F159" s="23">
        <f>IF(A159="","",YEAR(A159)*100+MONTH(A159))</f>
        <v/>
      </c>
    </row>
    <row r="160">
      <c r="A160" s="20" t="n"/>
      <c r="B160" s="18" t="n"/>
      <c r="C160" s="18" t="n"/>
      <c r="D160" s="19" t="n"/>
      <c r="E160" s="18" t="n"/>
      <c r="F160" s="23">
        <f>IF(A160="","",YEAR(A160)*100+MONTH(A160))</f>
        <v/>
      </c>
    </row>
    <row r="161">
      <c r="A161" s="20" t="n"/>
      <c r="B161" s="18" t="n"/>
      <c r="C161" s="18" t="n"/>
      <c r="D161" s="19" t="n"/>
      <c r="E161" s="18" t="n"/>
      <c r="F161" s="23">
        <f>IF(A161="","",YEAR(A161)*100+MONTH(A161))</f>
        <v/>
      </c>
    </row>
    <row r="162">
      <c r="A162" s="20" t="n"/>
      <c r="B162" s="18" t="n"/>
      <c r="C162" s="18" t="n"/>
      <c r="D162" s="19" t="n"/>
      <c r="E162" s="18" t="n"/>
      <c r="F162" s="23">
        <f>IF(A162="","",YEAR(A162)*100+MONTH(A162))</f>
        <v/>
      </c>
    </row>
    <row r="163">
      <c r="A163" s="20" t="n"/>
      <c r="B163" s="18" t="n"/>
      <c r="C163" s="18" t="n"/>
      <c r="D163" s="19" t="n"/>
      <c r="E163" s="18" t="n"/>
      <c r="F163" s="23">
        <f>IF(A163="","",YEAR(A163)*100+MONTH(A163))</f>
        <v/>
      </c>
    </row>
    <row r="164">
      <c r="A164" s="20" t="n"/>
      <c r="B164" s="18" t="n"/>
      <c r="C164" s="18" t="n"/>
      <c r="D164" s="19" t="n"/>
      <c r="E164" s="18" t="n"/>
      <c r="F164" s="23">
        <f>IF(A164="","",YEAR(A164)*100+MONTH(A164))</f>
        <v/>
      </c>
    </row>
    <row r="165">
      <c r="A165" s="20" t="n"/>
      <c r="B165" s="18" t="n"/>
      <c r="C165" s="18" t="n"/>
      <c r="D165" s="19" t="n"/>
      <c r="E165" s="18" t="n"/>
      <c r="F165" s="23">
        <f>IF(A165="","",YEAR(A165)*100+MONTH(A165))</f>
        <v/>
      </c>
    </row>
    <row r="166">
      <c r="A166" s="20" t="n"/>
      <c r="B166" s="18" t="n"/>
      <c r="C166" s="18" t="n"/>
      <c r="D166" s="19" t="n"/>
      <c r="E166" s="18" t="n"/>
      <c r="F166" s="23">
        <f>IF(A166="","",YEAR(A166)*100+MONTH(A166))</f>
        <v/>
      </c>
    </row>
    <row r="167">
      <c r="A167" s="20" t="n"/>
      <c r="B167" s="18" t="n"/>
      <c r="C167" s="18" t="n"/>
      <c r="D167" s="19" t="n"/>
      <c r="E167" s="18" t="n"/>
      <c r="F167" s="23">
        <f>IF(A167="","",YEAR(A167)*100+MONTH(A167))</f>
        <v/>
      </c>
    </row>
    <row r="168">
      <c r="A168" s="20" t="n"/>
      <c r="B168" s="18" t="n"/>
      <c r="C168" s="18" t="n"/>
      <c r="D168" s="19" t="n"/>
      <c r="E168" s="18" t="n"/>
      <c r="F168" s="23">
        <f>IF(A168="","",YEAR(A168)*100+MONTH(A168))</f>
        <v/>
      </c>
    </row>
    <row r="169">
      <c r="A169" s="20" t="n"/>
      <c r="B169" s="18" t="n"/>
      <c r="C169" s="18" t="n"/>
      <c r="D169" s="19" t="n"/>
      <c r="E169" s="18" t="n"/>
      <c r="F169" s="23">
        <f>IF(A169="","",YEAR(A169)*100+MONTH(A169))</f>
        <v/>
      </c>
    </row>
    <row r="170">
      <c r="A170" s="20" t="n"/>
      <c r="B170" s="18" t="n"/>
      <c r="C170" s="18" t="n"/>
      <c r="D170" s="19" t="n"/>
      <c r="E170" s="18" t="n"/>
      <c r="F170" s="23">
        <f>IF(A170="","",YEAR(A170)*100+MONTH(A170))</f>
        <v/>
      </c>
    </row>
    <row r="171">
      <c r="A171" s="20" t="n"/>
      <c r="B171" s="18" t="n"/>
      <c r="C171" s="18" t="n"/>
      <c r="D171" s="19" t="n"/>
      <c r="E171" s="18" t="n"/>
      <c r="F171" s="23">
        <f>IF(A171="","",YEAR(A171)*100+MONTH(A171))</f>
        <v/>
      </c>
    </row>
    <row r="172">
      <c r="A172" s="20" t="n"/>
      <c r="B172" s="18" t="n"/>
      <c r="C172" s="18" t="n"/>
      <c r="D172" s="19" t="n"/>
      <c r="E172" s="18" t="n"/>
      <c r="F172" s="23">
        <f>IF(A172="","",YEAR(A172)*100+MONTH(A172))</f>
        <v/>
      </c>
    </row>
    <row r="173">
      <c r="A173" s="20" t="n"/>
      <c r="B173" s="18" t="n"/>
      <c r="C173" s="18" t="n"/>
      <c r="D173" s="19" t="n"/>
      <c r="E173" s="18" t="n"/>
      <c r="F173" s="23">
        <f>IF(A173="","",YEAR(A173)*100+MONTH(A173))</f>
        <v/>
      </c>
    </row>
    <row r="174">
      <c r="A174" s="20" t="n"/>
      <c r="B174" s="18" t="n"/>
      <c r="C174" s="18" t="n"/>
      <c r="D174" s="19" t="n"/>
      <c r="E174" s="18" t="n"/>
      <c r="F174" s="23">
        <f>IF(A174="","",YEAR(A174)*100+MONTH(A174))</f>
        <v/>
      </c>
    </row>
    <row r="175">
      <c r="A175" s="20" t="n"/>
      <c r="B175" s="18" t="n"/>
      <c r="C175" s="18" t="n"/>
      <c r="D175" s="19" t="n"/>
      <c r="E175" s="18" t="n"/>
      <c r="F175" s="23">
        <f>IF(A175="","",YEAR(A175)*100+MONTH(A175))</f>
        <v/>
      </c>
    </row>
    <row r="176">
      <c r="A176" s="20" t="n"/>
      <c r="B176" s="18" t="n"/>
      <c r="C176" s="18" t="n"/>
      <c r="D176" s="19" t="n"/>
      <c r="E176" s="18" t="n"/>
      <c r="F176" s="23">
        <f>IF(A176="","",YEAR(A176)*100+MONTH(A176))</f>
        <v/>
      </c>
    </row>
    <row r="177">
      <c r="A177" s="20" t="n"/>
      <c r="B177" s="18" t="n"/>
      <c r="C177" s="18" t="n"/>
      <c r="D177" s="19" t="n"/>
      <c r="E177" s="18" t="n"/>
      <c r="F177" s="23">
        <f>IF(A177="","",YEAR(A177)*100+MONTH(A177))</f>
        <v/>
      </c>
    </row>
    <row r="178">
      <c r="A178" s="20" t="n"/>
      <c r="B178" s="18" t="n"/>
      <c r="C178" s="18" t="n"/>
      <c r="D178" s="19" t="n"/>
      <c r="E178" s="18" t="n"/>
      <c r="F178" s="23">
        <f>IF(A178="","",YEAR(A178)*100+MONTH(A178))</f>
        <v/>
      </c>
    </row>
    <row r="179">
      <c r="A179" s="20" t="n"/>
      <c r="B179" s="18" t="n"/>
      <c r="C179" s="18" t="n"/>
      <c r="D179" s="19" t="n"/>
      <c r="E179" s="18" t="n"/>
      <c r="F179" s="23">
        <f>IF(A179="","",YEAR(A179)*100+MONTH(A179))</f>
        <v/>
      </c>
    </row>
    <row r="180">
      <c r="A180" s="20" t="n"/>
      <c r="B180" s="18" t="n"/>
      <c r="C180" s="18" t="n"/>
      <c r="D180" s="19" t="n"/>
      <c r="E180" s="18" t="n"/>
      <c r="F180" s="23">
        <f>IF(A180="","",YEAR(A180)*100+MONTH(A180))</f>
        <v/>
      </c>
    </row>
    <row r="181">
      <c r="A181" s="20" t="n"/>
      <c r="B181" s="18" t="n"/>
      <c r="C181" s="18" t="n"/>
      <c r="D181" s="19" t="n"/>
      <c r="E181" s="18" t="n"/>
      <c r="F181" s="23">
        <f>IF(A181="","",YEAR(A181)*100+MONTH(A181))</f>
        <v/>
      </c>
    </row>
    <row r="182">
      <c r="A182" s="20" t="n"/>
      <c r="B182" s="18" t="n"/>
      <c r="C182" s="18" t="n"/>
      <c r="D182" s="19" t="n"/>
      <c r="E182" s="18" t="n"/>
      <c r="F182" s="23">
        <f>IF(A182="","",YEAR(A182)*100+MONTH(A182))</f>
        <v/>
      </c>
    </row>
    <row r="183">
      <c r="A183" s="20" t="n"/>
      <c r="B183" s="18" t="n"/>
      <c r="C183" s="18" t="n"/>
      <c r="D183" s="19" t="n"/>
      <c r="E183" s="18" t="n"/>
      <c r="F183" s="23">
        <f>IF(A183="","",YEAR(A183)*100+MONTH(A183))</f>
        <v/>
      </c>
    </row>
    <row r="184">
      <c r="A184" s="20" t="n"/>
      <c r="B184" s="18" t="n"/>
      <c r="C184" s="18" t="n"/>
      <c r="D184" s="19" t="n"/>
      <c r="E184" s="18" t="n"/>
      <c r="F184" s="23">
        <f>IF(A184="","",YEAR(A184)*100+MONTH(A184))</f>
        <v/>
      </c>
    </row>
    <row r="185">
      <c r="A185" s="20" t="n"/>
      <c r="B185" s="18" t="n"/>
      <c r="C185" s="18" t="n"/>
      <c r="D185" s="19" t="n"/>
      <c r="E185" s="18" t="n"/>
      <c r="F185" s="23">
        <f>IF(A185="","",YEAR(A185)*100+MONTH(A185))</f>
        <v/>
      </c>
    </row>
    <row r="186">
      <c r="A186" s="20" t="n"/>
      <c r="B186" s="18" t="n"/>
      <c r="C186" s="18" t="n"/>
      <c r="D186" s="19" t="n"/>
      <c r="E186" s="18" t="n"/>
      <c r="F186" s="23">
        <f>IF(A186="","",YEAR(A186)*100+MONTH(A186))</f>
        <v/>
      </c>
    </row>
    <row r="187">
      <c r="A187" s="20" t="n"/>
      <c r="B187" s="18" t="n"/>
      <c r="C187" s="18" t="n"/>
      <c r="D187" s="19" t="n"/>
      <c r="E187" s="18" t="n"/>
      <c r="F187" s="23">
        <f>IF(A187="","",YEAR(A187)*100+MONTH(A187))</f>
        <v/>
      </c>
    </row>
    <row r="188">
      <c r="A188" s="20" t="n"/>
      <c r="B188" s="18" t="n"/>
      <c r="C188" s="18" t="n"/>
      <c r="D188" s="19" t="n"/>
      <c r="E188" s="18" t="n"/>
      <c r="F188" s="23">
        <f>IF(A188="","",YEAR(A188)*100+MONTH(A188))</f>
        <v/>
      </c>
    </row>
    <row r="189">
      <c r="A189" s="20" t="n"/>
      <c r="B189" s="18" t="n"/>
      <c r="C189" s="18" t="n"/>
      <c r="D189" s="19" t="n"/>
      <c r="E189" s="18" t="n"/>
      <c r="F189" s="23">
        <f>IF(A189="","",YEAR(A189)*100+MONTH(A189))</f>
        <v/>
      </c>
    </row>
    <row r="190">
      <c r="A190" s="20" t="n"/>
      <c r="B190" s="18" t="n"/>
      <c r="C190" s="18" t="n"/>
      <c r="D190" s="19" t="n"/>
      <c r="E190" s="18" t="n"/>
      <c r="F190" s="23">
        <f>IF(A190="","",YEAR(A190)*100+MONTH(A190))</f>
        <v/>
      </c>
    </row>
    <row r="191">
      <c r="A191" s="20" t="n"/>
      <c r="B191" s="18" t="n"/>
      <c r="C191" s="18" t="n"/>
      <c r="D191" s="19" t="n"/>
      <c r="E191" s="18" t="n"/>
      <c r="F191" s="23">
        <f>IF(A191="","",YEAR(A191)*100+MONTH(A191))</f>
        <v/>
      </c>
    </row>
    <row r="192">
      <c r="A192" s="20" t="n"/>
      <c r="B192" s="18" t="n"/>
      <c r="C192" s="18" t="n"/>
      <c r="D192" s="19" t="n"/>
      <c r="E192" s="18" t="n"/>
      <c r="F192" s="23">
        <f>IF(A192="","",YEAR(A192)*100+MONTH(A192))</f>
        <v/>
      </c>
    </row>
    <row r="193">
      <c r="A193" s="20" t="n"/>
      <c r="B193" s="18" t="n"/>
      <c r="C193" s="18" t="n"/>
      <c r="D193" s="19" t="n"/>
      <c r="E193" s="18" t="n"/>
      <c r="F193" s="23">
        <f>IF(A193="","",YEAR(A193)*100+MONTH(A193))</f>
        <v/>
      </c>
    </row>
    <row r="194">
      <c r="A194" s="20" t="n"/>
      <c r="B194" s="18" t="n"/>
      <c r="C194" s="18" t="n"/>
      <c r="D194" s="19" t="n"/>
      <c r="E194" s="18" t="n"/>
      <c r="F194" s="23">
        <f>IF(A194="","",YEAR(A194)*100+MONTH(A194))</f>
        <v/>
      </c>
    </row>
    <row r="195">
      <c r="A195" s="20" t="n"/>
      <c r="B195" s="18" t="n"/>
      <c r="C195" s="18" t="n"/>
      <c r="D195" s="19" t="n"/>
      <c r="E195" s="18" t="n"/>
      <c r="F195" s="23">
        <f>IF(A195="","",YEAR(A195)*100+MONTH(A195))</f>
        <v/>
      </c>
    </row>
    <row r="196">
      <c r="A196" s="20" t="n"/>
      <c r="B196" s="18" t="n"/>
      <c r="C196" s="18" t="n"/>
      <c r="D196" s="19" t="n"/>
      <c r="E196" s="18" t="n"/>
      <c r="F196" s="23">
        <f>IF(A196="","",YEAR(A196)*100+MONTH(A196))</f>
        <v/>
      </c>
    </row>
    <row r="197">
      <c r="A197" s="20" t="n"/>
      <c r="B197" s="18" t="n"/>
      <c r="C197" s="18" t="n"/>
      <c r="D197" s="19" t="n"/>
      <c r="E197" s="18" t="n"/>
      <c r="F197" s="23">
        <f>IF(A197="","",YEAR(A197)*100+MONTH(A197))</f>
        <v/>
      </c>
    </row>
    <row r="198">
      <c r="A198" s="20" t="n"/>
      <c r="B198" s="18" t="n"/>
      <c r="C198" s="18" t="n"/>
      <c r="D198" s="19" t="n"/>
      <c r="E198" s="18" t="n"/>
      <c r="F198" s="23">
        <f>IF(A198="","",YEAR(A198)*100+MONTH(A198))</f>
        <v/>
      </c>
    </row>
    <row r="199">
      <c r="A199" s="20" t="n"/>
      <c r="B199" s="18" t="n"/>
      <c r="C199" s="18" t="n"/>
      <c r="D199" s="19" t="n"/>
      <c r="E199" s="18" t="n"/>
      <c r="F199" s="23">
        <f>IF(A199="","",YEAR(A199)*100+MONTH(A199))</f>
        <v/>
      </c>
    </row>
    <row r="200">
      <c r="A200" s="20" t="n"/>
      <c r="B200" s="18" t="n"/>
      <c r="C200" s="18" t="n"/>
      <c r="D200" s="19" t="n"/>
      <c r="E200" s="18" t="n"/>
      <c r="F200" s="23">
        <f>IF(A200="","",YEAR(A200)*100+MONTH(A200))</f>
        <v/>
      </c>
    </row>
    <row r="201">
      <c r="A201" s="20" t="n"/>
      <c r="B201" s="18" t="n"/>
      <c r="C201" s="18" t="n"/>
      <c r="D201" s="19" t="n"/>
      <c r="E201" s="18" t="n"/>
      <c r="F201" s="23">
        <f>IF(A201="","",YEAR(A201)*100+MONTH(A201))</f>
        <v/>
      </c>
    </row>
    <row r="202">
      <c r="A202" s="20" t="n"/>
      <c r="B202" s="18" t="n"/>
      <c r="C202" s="18" t="n"/>
      <c r="D202" s="19" t="n"/>
      <c r="E202" s="18" t="n"/>
      <c r="F202" s="23">
        <f>IF(A202="","",YEAR(A202)*100+MONTH(A202))</f>
        <v/>
      </c>
    </row>
    <row r="203">
      <c r="A203" s="20" t="n"/>
      <c r="B203" s="18" t="n"/>
      <c r="C203" s="18" t="n"/>
      <c r="D203" s="19" t="n"/>
      <c r="E203" s="18" t="n"/>
      <c r="F203" s="23">
        <f>IF(A203="","",YEAR(A203)*100+MONTH(A203))</f>
        <v/>
      </c>
    </row>
    <row r="204">
      <c r="A204" s="20" t="n"/>
      <c r="B204" s="18" t="n"/>
      <c r="C204" s="18" t="n"/>
      <c r="D204" s="19" t="n"/>
      <c r="E204" s="18" t="n"/>
      <c r="F204" s="23">
        <f>IF(A204="","",YEAR(A204)*100+MONTH(A204))</f>
        <v/>
      </c>
    </row>
  </sheetData>
  <dataValidations count="2">
    <dataValidation sqref="B5:B204" showDropDown="0" showInputMessage="0" showErrorMessage="0" allowBlank="1" type="list">
      <formula1>"Loyer,Transport,Électricité,Eau,Téléphone/Internet,Salaires,Taxes et impôts,Entretien,Publicité,Divers"</formula1>
    </dataValidation>
    <dataValidation sqref="E5:E204" showDropDown="0" showInputMessage="0" showErrorMessage="0" allowBlank="1" type="list">
      <formula1>"Espèces,MTN MoMo,Moov Money,Celtiis Cash,Virement"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1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6" customWidth="1" min="3" max="3"/>
    <col width="30" customWidth="1" min="4" max="4"/>
    <col width="14" customWidth="1" min="5" max="5"/>
    <col width="14" customWidth="1" min="6" max="6"/>
    <col width="15" customWidth="1" min="7" max="7"/>
    <col width="12" customWidth="1" min="8" max="8"/>
    <col width="14" customWidth="1" min="9" max="9"/>
    <col width="18" customWidth="1" min="11" max="11"/>
  </cols>
  <sheetData>
    <row r="1">
      <c r="A1" s="1" t="inlineStr">
        <is>
          <t>Suivi des crédits clients</t>
        </is>
      </c>
      <c r="H1" s="3" t="inlineStr">
        <is>
          <t>Date du jour :</t>
        </is>
      </c>
      <c r="I1" s="24">
        <f>TODAY()</f>
        <v/>
      </c>
    </row>
    <row r="2">
      <c r="A2" s="6" t="inlineStr">
        <is>
          <t>Notez chaque achat à crédit et chaque remboursement. Rouge = échéance dépassée et pas encore soldé.</t>
        </is>
      </c>
    </row>
    <row r="4" ht="32" customHeight="1">
      <c r="A4" s="17" t="inlineStr">
        <is>
          <t>Date</t>
        </is>
      </c>
      <c r="B4" s="17" t="inlineStr">
        <is>
          <t>Client</t>
        </is>
      </c>
      <c r="C4" s="17" t="inlineStr">
        <is>
          <t>Téléphone</t>
        </is>
      </c>
      <c r="D4" s="17" t="inlineStr">
        <is>
          <t>Objet</t>
        </is>
      </c>
      <c r="E4" s="17" t="inlineStr">
        <is>
          <t>Montant dû</t>
        </is>
      </c>
      <c r="F4" s="17" t="inlineStr">
        <is>
          <t>Payé</t>
        </is>
      </c>
      <c r="G4" s="17" t="inlineStr">
        <is>
          <t>Reste à payer</t>
        </is>
      </c>
      <c r="H4" s="17" t="inlineStr">
        <is>
          <t>Échéance</t>
        </is>
      </c>
      <c r="I4" s="17" t="inlineStr">
        <is>
          <t>Statut</t>
        </is>
      </c>
      <c r="K4" s="3" t="inlineStr">
        <is>
          <t>Total à recevoir</t>
        </is>
      </c>
    </row>
    <row r="5">
      <c r="A5" s="20" t="n">
        <v>46329</v>
      </c>
      <c r="B5" s="18" t="inlineStr">
        <is>
          <t>Restaurant Le Palmier</t>
        </is>
      </c>
      <c r="C5" s="18" t="inlineStr">
        <is>
          <t>01 97 00 00 01</t>
        </is>
      </c>
      <c r="D5" s="18" t="inlineStr">
        <is>
          <t>10 savons</t>
        </is>
      </c>
      <c r="E5" s="19" t="n">
        <v>3000</v>
      </c>
      <c r="F5" s="19" t="n">
        <v>3000</v>
      </c>
      <c r="G5" s="10">
        <f>IF(B5="","",E5-F5)</f>
        <v/>
      </c>
      <c r="H5" s="20" t="n">
        <v>46344</v>
      </c>
      <c r="I5" s="21">
        <f>IF(B5="","",IF(G5&lt;=0,"Soldé",IF(AND(H5&lt;&gt;"",H5&lt;$I$1),"EN RETARD","En cours")))</f>
        <v/>
      </c>
      <c r="K5" s="25">
        <f>SUM(G5:G104)</f>
        <v/>
      </c>
    </row>
    <row r="6">
      <c r="A6" s="20" t="n">
        <v>46331</v>
      </c>
      <c r="B6" s="18" t="inlineStr">
        <is>
          <t>Bureau ONG Lumière</t>
        </is>
      </c>
      <c r="C6" s="18" t="inlineStr">
        <is>
          <t>01 96 00 00 02</t>
        </is>
      </c>
      <c r="D6" s="18" t="inlineStr">
        <is>
          <t>4 packs d'eau</t>
        </is>
      </c>
      <c r="E6" s="19" t="n">
        <v>8800</v>
      </c>
      <c r="F6" s="19" t="n">
        <v>0</v>
      </c>
      <c r="G6" s="10">
        <f>IF(B6="","",E6-F6)</f>
        <v/>
      </c>
      <c r="H6" s="20" t="n">
        <v>46361</v>
      </c>
      <c r="I6" s="21">
        <f>IF(B6="","",IF(G6&lt;=0,"Soldé",IF(AND(H6&lt;&gt;"",H6&lt;$I$1),"EN RETARD","En cours")))</f>
        <v/>
      </c>
    </row>
    <row r="7">
      <c r="A7" s="20" t="n">
        <v>46333</v>
      </c>
      <c r="B7" s="18" t="inlineStr">
        <is>
          <t>Mme Dossou</t>
        </is>
      </c>
      <c r="C7" s="18" t="inlineStr">
        <is>
          <t>01 95 00 00 03</t>
        </is>
      </c>
      <c r="D7" s="18" t="inlineStr">
        <is>
          <t>1 bidon d'huile</t>
        </is>
      </c>
      <c r="E7" s="19" t="n">
        <v>7000</v>
      </c>
      <c r="F7" s="19" t="n">
        <v>4000</v>
      </c>
      <c r="G7" s="10">
        <f>IF(B7="","",E7-F7)</f>
        <v/>
      </c>
      <c r="H7" s="20" t="n">
        <v>46340</v>
      </c>
      <c r="I7" s="21">
        <f>IF(B7="","",IF(G7&lt;=0,"Soldé",IF(AND(H7&lt;&gt;"",H7&lt;$I$1),"EN RETARD","En cours")))</f>
        <v/>
      </c>
      <c r="K7" s="3" t="inlineStr">
        <is>
          <t>Dont en retard</t>
        </is>
      </c>
    </row>
    <row r="8">
      <c r="A8" s="20" t="n">
        <v>46337</v>
      </c>
      <c r="B8" s="18" t="inlineStr">
        <is>
          <t>Bureau ONG Lumière</t>
        </is>
      </c>
      <c r="C8" s="18" t="inlineStr">
        <is>
          <t>01 96 00 00 02</t>
        </is>
      </c>
      <c r="D8" s="18" t="inlineStr">
        <is>
          <t>3 sacs de riz</t>
        </is>
      </c>
      <c r="E8" s="19" t="n">
        <v>52500</v>
      </c>
      <c r="F8" s="19" t="n">
        <v>20000</v>
      </c>
      <c r="G8" s="10">
        <f>IF(B8="","",E8-F8)</f>
        <v/>
      </c>
      <c r="H8" s="20" t="n">
        <v>46367</v>
      </c>
      <c r="I8" s="21">
        <f>IF(B8="","",IF(G8&lt;=0,"Soldé",IF(AND(H8&lt;&gt;"",H8&lt;$I$1),"EN RETARD","En cours")))</f>
        <v/>
      </c>
      <c r="K8" s="12">
        <f>SUMIF(I5:I104,"EN RETARD",G5:G104)</f>
        <v/>
      </c>
    </row>
    <row r="9">
      <c r="A9" s="20" t="n"/>
      <c r="B9" s="18" t="n"/>
      <c r="C9" s="18" t="n"/>
      <c r="D9" s="18" t="n"/>
      <c r="E9" s="19" t="n"/>
      <c r="F9" s="19" t="n"/>
      <c r="G9" s="10">
        <f>IF(B9="","",E9-F9)</f>
        <v/>
      </c>
      <c r="H9" s="20" t="n"/>
      <c r="I9" s="21">
        <f>IF(B9="","",IF(G9&lt;=0,"Soldé",IF(AND(H9&lt;&gt;"",H9&lt;$I$1),"EN RETARD","En cours")))</f>
        <v/>
      </c>
    </row>
    <row r="10">
      <c r="A10" s="20" t="n"/>
      <c r="B10" s="18" t="n"/>
      <c r="C10" s="18" t="n"/>
      <c r="D10" s="18" t="n"/>
      <c r="E10" s="19" t="n"/>
      <c r="F10" s="19" t="n"/>
      <c r="G10" s="10">
        <f>IF(B10="","",E10-F10)</f>
        <v/>
      </c>
      <c r="H10" s="20" t="n"/>
      <c r="I10" s="21">
        <f>IF(B10="","",IF(G10&lt;=0,"Soldé",IF(AND(H10&lt;&gt;"",H10&lt;$I$1),"EN RETARD","En cours")))</f>
        <v/>
      </c>
    </row>
    <row r="11">
      <c r="A11" s="20" t="n"/>
      <c r="B11" s="18" t="n"/>
      <c r="C11" s="18" t="n"/>
      <c r="D11" s="18" t="n"/>
      <c r="E11" s="19" t="n"/>
      <c r="F11" s="19" t="n"/>
      <c r="G11" s="10">
        <f>IF(B11="","",E11-F11)</f>
        <v/>
      </c>
      <c r="H11" s="20" t="n"/>
      <c r="I11" s="21">
        <f>IF(B11="","",IF(G11&lt;=0,"Soldé",IF(AND(H11&lt;&gt;"",H11&lt;$I$1),"EN RETARD","En cours")))</f>
        <v/>
      </c>
    </row>
    <row r="12">
      <c r="A12" s="20" t="n"/>
      <c r="B12" s="18" t="n"/>
      <c r="C12" s="18" t="n"/>
      <c r="D12" s="18" t="n"/>
      <c r="E12" s="19" t="n"/>
      <c r="F12" s="19" t="n"/>
      <c r="G12" s="10">
        <f>IF(B12="","",E12-F12)</f>
        <v/>
      </c>
      <c r="H12" s="20" t="n"/>
      <c r="I12" s="21">
        <f>IF(B12="","",IF(G12&lt;=0,"Soldé",IF(AND(H12&lt;&gt;"",H12&lt;$I$1),"EN RETARD","En cours")))</f>
        <v/>
      </c>
    </row>
    <row r="13">
      <c r="A13" s="20" t="n"/>
      <c r="B13" s="18" t="n"/>
      <c r="C13" s="18" t="n"/>
      <c r="D13" s="18" t="n"/>
      <c r="E13" s="19" t="n"/>
      <c r="F13" s="19" t="n"/>
      <c r="G13" s="10">
        <f>IF(B13="","",E13-F13)</f>
        <v/>
      </c>
      <c r="H13" s="20" t="n"/>
      <c r="I13" s="21">
        <f>IF(B13="","",IF(G13&lt;=0,"Soldé",IF(AND(H13&lt;&gt;"",H13&lt;$I$1),"EN RETARD","En cours")))</f>
        <v/>
      </c>
    </row>
    <row r="14">
      <c r="A14" s="20" t="n"/>
      <c r="B14" s="18" t="n"/>
      <c r="C14" s="18" t="n"/>
      <c r="D14" s="18" t="n"/>
      <c r="E14" s="19" t="n"/>
      <c r="F14" s="19" t="n"/>
      <c r="G14" s="10">
        <f>IF(B14="","",E14-F14)</f>
        <v/>
      </c>
      <c r="H14" s="20" t="n"/>
      <c r="I14" s="21">
        <f>IF(B14="","",IF(G14&lt;=0,"Soldé",IF(AND(H14&lt;&gt;"",H14&lt;$I$1),"EN RETARD","En cours")))</f>
        <v/>
      </c>
    </row>
    <row r="15">
      <c r="A15" s="20" t="n"/>
      <c r="B15" s="18" t="n"/>
      <c r="C15" s="18" t="n"/>
      <c r="D15" s="18" t="n"/>
      <c r="E15" s="19" t="n"/>
      <c r="F15" s="19" t="n"/>
      <c r="G15" s="10">
        <f>IF(B15="","",E15-F15)</f>
        <v/>
      </c>
      <c r="H15" s="20" t="n"/>
      <c r="I15" s="21">
        <f>IF(B15="","",IF(G15&lt;=0,"Soldé",IF(AND(H15&lt;&gt;"",H15&lt;$I$1),"EN RETARD","En cours")))</f>
        <v/>
      </c>
    </row>
    <row r="16">
      <c r="A16" s="20" t="n"/>
      <c r="B16" s="18" t="n"/>
      <c r="C16" s="18" t="n"/>
      <c r="D16" s="18" t="n"/>
      <c r="E16" s="19" t="n"/>
      <c r="F16" s="19" t="n"/>
      <c r="G16" s="10">
        <f>IF(B16="","",E16-F16)</f>
        <v/>
      </c>
      <c r="H16" s="20" t="n"/>
      <c r="I16" s="21">
        <f>IF(B16="","",IF(G16&lt;=0,"Soldé",IF(AND(H16&lt;&gt;"",H16&lt;$I$1),"EN RETARD","En cours")))</f>
        <v/>
      </c>
    </row>
    <row r="17">
      <c r="A17" s="20" t="n"/>
      <c r="B17" s="18" t="n"/>
      <c r="C17" s="18" t="n"/>
      <c r="D17" s="18" t="n"/>
      <c r="E17" s="19" t="n"/>
      <c r="F17" s="19" t="n"/>
      <c r="G17" s="10">
        <f>IF(B17="","",E17-F17)</f>
        <v/>
      </c>
      <c r="H17" s="20" t="n"/>
      <c r="I17" s="21">
        <f>IF(B17="","",IF(G17&lt;=0,"Soldé",IF(AND(H17&lt;&gt;"",H17&lt;$I$1),"EN RETARD","En cours")))</f>
        <v/>
      </c>
    </row>
    <row r="18">
      <c r="A18" s="20" t="n"/>
      <c r="B18" s="18" t="n"/>
      <c r="C18" s="18" t="n"/>
      <c r="D18" s="18" t="n"/>
      <c r="E18" s="19" t="n"/>
      <c r="F18" s="19" t="n"/>
      <c r="G18" s="10">
        <f>IF(B18="","",E18-F18)</f>
        <v/>
      </c>
      <c r="H18" s="20" t="n"/>
      <c r="I18" s="21">
        <f>IF(B18="","",IF(G18&lt;=0,"Soldé",IF(AND(H18&lt;&gt;"",H18&lt;$I$1),"EN RETARD","En cours")))</f>
        <v/>
      </c>
    </row>
    <row r="19">
      <c r="A19" s="20" t="n"/>
      <c r="B19" s="18" t="n"/>
      <c r="C19" s="18" t="n"/>
      <c r="D19" s="18" t="n"/>
      <c r="E19" s="19" t="n"/>
      <c r="F19" s="19" t="n"/>
      <c r="G19" s="10">
        <f>IF(B19="","",E19-F19)</f>
        <v/>
      </c>
      <c r="H19" s="20" t="n"/>
      <c r="I19" s="21">
        <f>IF(B19="","",IF(G19&lt;=0,"Soldé",IF(AND(H19&lt;&gt;"",H19&lt;$I$1),"EN RETARD","En cours")))</f>
        <v/>
      </c>
    </row>
    <row r="20">
      <c r="A20" s="20" t="n"/>
      <c r="B20" s="18" t="n"/>
      <c r="C20" s="18" t="n"/>
      <c r="D20" s="18" t="n"/>
      <c r="E20" s="19" t="n"/>
      <c r="F20" s="19" t="n"/>
      <c r="G20" s="10">
        <f>IF(B20="","",E20-F20)</f>
        <v/>
      </c>
      <c r="H20" s="20" t="n"/>
      <c r="I20" s="21">
        <f>IF(B20="","",IF(G20&lt;=0,"Soldé",IF(AND(H20&lt;&gt;"",H20&lt;$I$1),"EN RETARD","En cours")))</f>
        <v/>
      </c>
    </row>
    <row r="21">
      <c r="A21" s="20" t="n"/>
      <c r="B21" s="18" t="n"/>
      <c r="C21" s="18" t="n"/>
      <c r="D21" s="18" t="n"/>
      <c r="E21" s="19" t="n"/>
      <c r="F21" s="19" t="n"/>
      <c r="G21" s="10">
        <f>IF(B21="","",E21-F21)</f>
        <v/>
      </c>
      <c r="H21" s="20" t="n"/>
      <c r="I21" s="21">
        <f>IF(B21="","",IF(G21&lt;=0,"Soldé",IF(AND(H21&lt;&gt;"",H21&lt;$I$1),"EN RETARD","En cours")))</f>
        <v/>
      </c>
    </row>
    <row r="22">
      <c r="A22" s="20" t="n"/>
      <c r="B22" s="18" t="n"/>
      <c r="C22" s="18" t="n"/>
      <c r="D22" s="18" t="n"/>
      <c r="E22" s="19" t="n"/>
      <c r="F22" s="19" t="n"/>
      <c r="G22" s="10">
        <f>IF(B22="","",E22-F22)</f>
        <v/>
      </c>
      <c r="H22" s="20" t="n"/>
      <c r="I22" s="21">
        <f>IF(B22="","",IF(G22&lt;=0,"Soldé",IF(AND(H22&lt;&gt;"",H22&lt;$I$1),"EN RETARD","En cours")))</f>
        <v/>
      </c>
    </row>
    <row r="23">
      <c r="A23" s="20" t="n"/>
      <c r="B23" s="18" t="n"/>
      <c r="C23" s="18" t="n"/>
      <c r="D23" s="18" t="n"/>
      <c r="E23" s="19" t="n"/>
      <c r="F23" s="19" t="n"/>
      <c r="G23" s="10">
        <f>IF(B23="","",E23-F23)</f>
        <v/>
      </c>
      <c r="H23" s="20" t="n"/>
      <c r="I23" s="21">
        <f>IF(B23="","",IF(G23&lt;=0,"Soldé",IF(AND(H23&lt;&gt;"",H23&lt;$I$1),"EN RETARD","En cours")))</f>
        <v/>
      </c>
    </row>
    <row r="24">
      <c r="A24" s="20" t="n"/>
      <c r="B24" s="18" t="n"/>
      <c r="C24" s="18" t="n"/>
      <c r="D24" s="18" t="n"/>
      <c r="E24" s="19" t="n"/>
      <c r="F24" s="19" t="n"/>
      <c r="G24" s="10">
        <f>IF(B24="","",E24-F24)</f>
        <v/>
      </c>
      <c r="H24" s="20" t="n"/>
      <c r="I24" s="21">
        <f>IF(B24="","",IF(G24&lt;=0,"Soldé",IF(AND(H24&lt;&gt;"",H24&lt;$I$1),"EN RETARD","En cours")))</f>
        <v/>
      </c>
    </row>
    <row r="25">
      <c r="A25" s="20" t="n"/>
      <c r="B25" s="18" t="n"/>
      <c r="C25" s="18" t="n"/>
      <c r="D25" s="18" t="n"/>
      <c r="E25" s="19" t="n"/>
      <c r="F25" s="19" t="n"/>
      <c r="G25" s="10">
        <f>IF(B25="","",E25-F25)</f>
        <v/>
      </c>
      <c r="H25" s="20" t="n"/>
      <c r="I25" s="21">
        <f>IF(B25="","",IF(G25&lt;=0,"Soldé",IF(AND(H25&lt;&gt;"",H25&lt;$I$1),"EN RETARD","En cours")))</f>
        <v/>
      </c>
    </row>
    <row r="26">
      <c r="A26" s="20" t="n"/>
      <c r="B26" s="18" t="n"/>
      <c r="C26" s="18" t="n"/>
      <c r="D26" s="18" t="n"/>
      <c r="E26" s="19" t="n"/>
      <c r="F26" s="19" t="n"/>
      <c r="G26" s="10">
        <f>IF(B26="","",E26-F26)</f>
        <v/>
      </c>
      <c r="H26" s="20" t="n"/>
      <c r="I26" s="21">
        <f>IF(B26="","",IF(G26&lt;=0,"Soldé",IF(AND(H26&lt;&gt;"",H26&lt;$I$1),"EN RETARD","En cours")))</f>
        <v/>
      </c>
    </row>
    <row r="27">
      <c r="A27" s="20" t="n"/>
      <c r="B27" s="18" t="n"/>
      <c r="C27" s="18" t="n"/>
      <c r="D27" s="18" t="n"/>
      <c r="E27" s="19" t="n"/>
      <c r="F27" s="19" t="n"/>
      <c r="G27" s="10">
        <f>IF(B27="","",E27-F27)</f>
        <v/>
      </c>
      <c r="H27" s="20" t="n"/>
      <c r="I27" s="21">
        <f>IF(B27="","",IF(G27&lt;=0,"Soldé",IF(AND(H27&lt;&gt;"",H27&lt;$I$1),"EN RETARD","En cours")))</f>
        <v/>
      </c>
    </row>
    <row r="28">
      <c r="A28" s="20" t="n"/>
      <c r="B28" s="18" t="n"/>
      <c r="C28" s="18" t="n"/>
      <c r="D28" s="18" t="n"/>
      <c r="E28" s="19" t="n"/>
      <c r="F28" s="19" t="n"/>
      <c r="G28" s="10">
        <f>IF(B28="","",E28-F28)</f>
        <v/>
      </c>
      <c r="H28" s="20" t="n"/>
      <c r="I28" s="21">
        <f>IF(B28="","",IF(G28&lt;=0,"Soldé",IF(AND(H28&lt;&gt;"",H28&lt;$I$1),"EN RETARD","En cours")))</f>
        <v/>
      </c>
    </row>
    <row r="29">
      <c r="A29" s="20" t="n"/>
      <c r="B29" s="18" t="n"/>
      <c r="C29" s="18" t="n"/>
      <c r="D29" s="18" t="n"/>
      <c r="E29" s="19" t="n"/>
      <c r="F29" s="19" t="n"/>
      <c r="G29" s="10">
        <f>IF(B29="","",E29-F29)</f>
        <v/>
      </c>
      <c r="H29" s="20" t="n"/>
      <c r="I29" s="21">
        <f>IF(B29="","",IF(G29&lt;=0,"Soldé",IF(AND(H29&lt;&gt;"",H29&lt;$I$1),"EN RETARD","En cours")))</f>
        <v/>
      </c>
    </row>
    <row r="30">
      <c r="A30" s="20" t="n"/>
      <c r="B30" s="18" t="n"/>
      <c r="C30" s="18" t="n"/>
      <c r="D30" s="18" t="n"/>
      <c r="E30" s="19" t="n"/>
      <c r="F30" s="19" t="n"/>
      <c r="G30" s="10">
        <f>IF(B30="","",E30-F30)</f>
        <v/>
      </c>
      <c r="H30" s="20" t="n"/>
      <c r="I30" s="21">
        <f>IF(B30="","",IF(G30&lt;=0,"Soldé",IF(AND(H30&lt;&gt;"",H30&lt;$I$1),"EN RETARD","En cours")))</f>
        <v/>
      </c>
    </row>
    <row r="31">
      <c r="A31" s="20" t="n"/>
      <c r="B31" s="18" t="n"/>
      <c r="C31" s="18" t="n"/>
      <c r="D31" s="18" t="n"/>
      <c r="E31" s="19" t="n"/>
      <c r="F31" s="19" t="n"/>
      <c r="G31" s="10">
        <f>IF(B31="","",E31-F31)</f>
        <v/>
      </c>
      <c r="H31" s="20" t="n"/>
      <c r="I31" s="21">
        <f>IF(B31="","",IF(G31&lt;=0,"Soldé",IF(AND(H31&lt;&gt;"",H31&lt;$I$1),"EN RETARD","En cours")))</f>
        <v/>
      </c>
    </row>
    <row r="32">
      <c r="A32" s="20" t="n"/>
      <c r="B32" s="18" t="n"/>
      <c r="C32" s="18" t="n"/>
      <c r="D32" s="18" t="n"/>
      <c r="E32" s="19" t="n"/>
      <c r="F32" s="19" t="n"/>
      <c r="G32" s="10">
        <f>IF(B32="","",E32-F32)</f>
        <v/>
      </c>
      <c r="H32" s="20" t="n"/>
      <c r="I32" s="21">
        <f>IF(B32="","",IF(G32&lt;=0,"Soldé",IF(AND(H32&lt;&gt;"",H32&lt;$I$1),"EN RETARD","En cours")))</f>
        <v/>
      </c>
    </row>
    <row r="33">
      <c r="A33" s="20" t="n"/>
      <c r="B33" s="18" t="n"/>
      <c r="C33" s="18" t="n"/>
      <c r="D33" s="18" t="n"/>
      <c r="E33" s="19" t="n"/>
      <c r="F33" s="19" t="n"/>
      <c r="G33" s="10">
        <f>IF(B33="","",E33-F33)</f>
        <v/>
      </c>
      <c r="H33" s="20" t="n"/>
      <c r="I33" s="21">
        <f>IF(B33="","",IF(G33&lt;=0,"Soldé",IF(AND(H33&lt;&gt;"",H33&lt;$I$1),"EN RETARD","En cours")))</f>
        <v/>
      </c>
    </row>
    <row r="34">
      <c r="A34" s="20" t="n"/>
      <c r="B34" s="18" t="n"/>
      <c r="C34" s="18" t="n"/>
      <c r="D34" s="18" t="n"/>
      <c r="E34" s="19" t="n"/>
      <c r="F34" s="19" t="n"/>
      <c r="G34" s="10">
        <f>IF(B34="","",E34-F34)</f>
        <v/>
      </c>
      <c r="H34" s="20" t="n"/>
      <c r="I34" s="21">
        <f>IF(B34="","",IF(G34&lt;=0,"Soldé",IF(AND(H34&lt;&gt;"",H34&lt;$I$1),"EN RETARD","En cours")))</f>
        <v/>
      </c>
    </row>
    <row r="35">
      <c r="A35" s="20" t="n"/>
      <c r="B35" s="18" t="n"/>
      <c r="C35" s="18" t="n"/>
      <c r="D35" s="18" t="n"/>
      <c r="E35" s="19" t="n"/>
      <c r="F35" s="19" t="n"/>
      <c r="G35" s="10">
        <f>IF(B35="","",E35-F35)</f>
        <v/>
      </c>
      <c r="H35" s="20" t="n"/>
      <c r="I35" s="21">
        <f>IF(B35="","",IF(G35&lt;=0,"Soldé",IF(AND(H35&lt;&gt;"",H35&lt;$I$1),"EN RETARD","En cours")))</f>
        <v/>
      </c>
    </row>
    <row r="36">
      <c r="A36" s="20" t="n"/>
      <c r="B36" s="18" t="n"/>
      <c r="C36" s="18" t="n"/>
      <c r="D36" s="18" t="n"/>
      <c r="E36" s="19" t="n"/>
      <c r="F36" s="19" t="n"/>
      <c r="G36" s="10">
        <f>IF(B36="","",E36-F36)</f>
        <v/>
      </c>
      <c r="H36" s="20" t="n"/>
      <c r="I36" s="21">
        <f>IF(B36="","",IF(G36&lt;=0,"Soldé",IF(AND(H36&lt;&gt;"",H36&lt;$I$1),"EN RETARD","En cours")))</f>
        <v/>
      </c>
    </row>
    <row r="37">
      <c r="A37" s="20" t="n"/>
      <c r="B37" s="18" t="n"/>
      <c r="C37" s="18" t="n"/>
      <c r="D37" s="18" t="n"/>
      <c r="E37" s="19" t="n"/>
      <c r="F37" s="19" t="n"/>
      <c r="G37" s="10">
        <f>IF(B37="","",E37-F37)</f>
        <v/>
      </c>
      <c r="H37" s="20" t="n"/>
      <c r="I37" s="21">
        <f>IF(B37="","",IF(G37&lt;=0,"Soldé",IF(AND(H37&lt;&gt;"",H37&lt;$I$1),"EN RETARD","En cours")))</f>
        <v/>
      </c>
    </row>
    <row r="38">
      <c r="A38" s="20" t="n"/>
      <c r="B38" s="18" t="n"/>
      <c r="C38" s="18" t="n"/>
      <c r="D38" s="18" t="n"/>
      <c r="E38" s="19" t="n"/>
      <c r="F38" s="19" t="n"/>
      <c r="G38" s="10">
        <f>IF(B38="","",E38-F38)</f>
        <v/>
      </c>
      <c r="H38" s="20" t="n"/>
      <c r="I38" s="21">
        <f>IF(B38="","",IF(G38&lt;=0,"Soldé",IF(AND(H38&lt;&gt;"",H38&lt;$I$1),"EN RETARD","En cours")))</f>
        <v/>
      </c>
    </row>
    <row r="39">
      <c r="A39" s="20" t="n"/>
      <c r="B39" s="18" t="n"/>
      <c r="C39" s="18" t="n"/>
      <c r="D39" s="18" t="n"/>
      <c r="E39" s="19" t="n"/>
      <c r="F39" s="19" t="n"/>
      <c r="G39" s="10">
        <f>IF(B39="","",E39-F39)</f>
        <v/>
      </c>
      <c r="H39" s="20" t="n"/>
      <c r="I39" s="21">
        <f>IF(B39="","",IF(G39&lt;=0,"Soldé",IF(AND(H39&lt;&gt;"",H39&lt;$I$1),"EN RETARD","En cours")))</f>
        <v/>
      </c>
    </row>
    <row r="40">
      <c r="A40" s="20" t="n"/>
      <c r="B40" s="18" t="n"/>
      <c r="C40" s="18" t="n"/>
      <c r="D40" s="18" t="n"/>
      <c r="E40" s="19" t="n"/>
      <c r="F40" s="19" t="n"/>
      <c r="G40" s="10">
        <f>IF(B40="","",E40-F40)</f>
        <v/>
      </c>
      <c r="H40" s="20" t="n"/>
      <c r="I40" s="21">
        <f>IF(B40="","",IF(G40&lt;=0,"Soldé",IF(AND(H40&lt;&gt;"",H40&lt;$I$1),"EN RETARD","En cours")))</f>
        <v/>
      </c>
    </row>
    <row r="41">
      <c r="A41" s="20" t="n"/>
      <c r="B41" s="18" t="n"/>
      <c r="C41" s="18" t="n"/>
      <c r="D41" s="18" t="n"/>
      <c r="E41" s="19" t="n"/>
      <c r="F41" s="19" t="n"/>
      <c r="G41" s="10">
        <f>IF(B41="","",E41-F41)</f>
        <v/>
      </c>
      <c r="H41" s="20" t="n"/>
      <c r="I41" s="21">
        <f>IF(B41="","",IF(G41&lt;=0,"Soldé",IF(AND(H41&lt;&gt;"",H41&lt;$I$1),"EN RETARD","En cours")))</f>
        <v/>
      </c>
    </row>
    <row r="42">
      <c r="A42" s="20" t="n"/>
      <c r="B42" s="18" t="n"/>
      <c r="C42" s="18" t="n"/>
      <c r="D42" s="18" t="n"/>
      <c r="E42" s="19" t="n"/>
      <c r="F42" s="19" t="n"/>
      <c r="G42" s="10">
        <f>IF(B42="","",E42-F42)</f>
        <v/>
      </c>
      <c r="H42" s="20" t="n"/>
      <c r="I42" s="21">
        <f>IF(B42="","",IF(G42&lt;=0,"Soldé",IF(AND(H42&lt;&gt;"",H42&lt;$I$1),"EN RETARD","En cours")))</f>
        <v/>
      </c>
    </row>
    <row r="43">
      <c r="A43" s="20" t="n"/>
      <c r="B43" s="18" t="n"/>
      <c r="C43" s="18" t="n"/>
      <c r="D43" s="18" t="n"/>
      <c r="E43" s="19" t="n"/>
      <c r="F43" s="19" t="n"/>
      <c r="G43" s="10">
        <f>IF(B43="","",E43-F43)</f>
        <v/>
      </c>
      <c r="H43" s="20" t="n"/>
      <c r="I43" s="21">
        <f>IF(B43="","",IF(G43&lt;=0,"Soldé",IF(AND(H43&lt;&gt;"",H43&lt;$I$1),"EN RETARD","En cours")))</f>
        <v/>
      </c>
    </row>
    <row r="44">
      <c r="A44" s="20" t="n"/>
      <c r="B44" s="18" t="n"/>
      <c r="C44" s="18" t="n"/>
      <c r="D44" s="18" t="n"/>
      <c r="E44" s="19" t="n"/>
      <c r="F44" s="19" t="n"/>
      <c r="G44" s="10">
        <f>IF(B44="","",E44-F44)</f>
        <v/>
      </c>
      <c r="H44" s="20" t="n"/>
      <c r="I44" s="21">
        <f>IF(B44="","",IF(G44&lt;=0,"Soldé",IF(AND(H44&lt;&gt;"",H44&lt;$I$1),"EN RETARD","En cours")))</f>
        <v/>
      </c>
    </row>
    <row r="45">
      <c r="A45" s="20" t="n"/>
      <c r="B45" s="18" t="n"/>
      <c r="C45" s="18" t="n"/>
      <c r="D45" s="18" t="n"/>
      <c r="E45" s="19" t="n"/>
      <c r="F45" s="19" t="n"/>
      <c r="G45" s="10">
        <f>IF(B45="","",E45-F45)</f>
        <v/>
      </c>
      <c r="H45" s="20" t="n"/>
      <c r="I45" s="21">
        <f>IF(B45="","",IF(G45&lt;=0,"Soldé",IF(AND(H45&lt;&gt;"",H45&lt;$I$1),"EN RETARD","En cours")))</f>
        <v/>
      </c>
    </row>
    <row r="46">
      <c r="A46" s="20" t="n"/>
      <c r="B46" s="18" t="n"/>
      <c r="C46" s="18" t="n"/>
      <c r="D46" s="18" t="n"/>
      <c r="E46" s="19" t="n"/>
      <c r="F46" s="19" t="n"/>
      <c r="G46" s="10">
        <f>IF(B46="","",E46-F46)</f>
        <v/>
      </c>
      <c r="H46" s="20" t="n"/>
      <c r="I46" s="21">
        <f>IF(B46="","",IF(G46&lt;=0,"Soldé",IF(AND(H46&lt;&gt;"",H46&lt;$I$1),"EN RETARD","En cours")))</f>
        <v/>
      </c>
    </row>
    <row r="47">
      <c r="A47" s="20" t="n"/>
      <c r="B47" s="18" t="n"/>
      <c r="C47" s="18" t="n"/>
      <c r="D47" s="18" t="n"/>
      <c r="E47" s="19" t="n"/>
      <c r="F47" s="19" t="n"/>
      <c r="G47" s="10">
        <f>IF(B47="","",E47-F47)</f>
        <v/>
      </c>
      <c r="H47" s="20" t="n"/>
      <c r="I47" s="21">
        <f>IF(B47="","",IF(G47&lt;=0,"Soldé",IF(AND(H47&lt;&gt;"",H47&lt;$I$1),"EN RETARD","En cours")))</f>
        <v/>
      </c>
    </row>
    <row r="48">
      <c r="A48" s="20" t="n"/>
      <c r="B48" s="18" t="n"/>
      <c r="C48" s="18" t="n"/>
      <c r="D48" s="18" t="n"/>
      <c r="E48" s="19" t="n"/>
      <c r="F48" s="19" t="n"/>
      <c r="G48" s="10">
        <f>IF(B48="","",E48-F48)</f>
        <v/>
      </c>
      <c r="H48" s="20" t="n"/>
      <c r="I48" s="21">
        <f>IF(B48="","",IF(G48&lt;=0,"Soldé",IF(AND(H48&lt;&gt;"",H48&lt;$I$1),"EN RETARD","En cours")))</f>
        <v/>
      </c>
    </row>
    <row r="49">
      <c r="A49" s="20" t="n"/>
      <c r="B49" s="18" t="n"/>
      <c r="C49" s="18" t="n"/>
      <c r="D49" s="18" t="n"/>
      <c r="E49" s="19" t="n"/>
      <c r="F49" s="19" t="n"/>
      <c r="G49" s="10">
        <f>IF(B49="","",E49-F49)</f>
        <v/>
      </c>
      <c r="H49" s="20" t="n"/>
      <c r="I49" s="21">
        <f>IF(B49="","",IF(G49&lt;=0,"Soldé",IF(AND(H49&lt;&gt;"",H49&lt;$I$1),"EN RETARD","En cours")))</f>
        <v/>
      </c>
    </row>
    <row r="50">
      <c r="A50" s="20" t="n"/>
      <c r="B50" s="18" t="n"/>
      <c r="C50" s="18" t="n"/>
      <c r="D50" s="18" t="n"/>
      <c r="E50" s="19" t="n"/>
      <c r="F50" s="19" t="n"/>
      <c r="G50" s="10">
        <f>IF(B50="","",E50-F50)</f>
        <v/>
      </c>
      <c r="H50" s="20" t="n"/>
      <c r="I50" s="21">
        <f>IF(B50="","",IF(G50&lt;=0,"Soldé",IF(AND(H50&lt;&gt;"",H50&lt;$I$1),"EN RETARD","En cours")))</f>
        <v/>
      </c>
    </row>
    <row r="51">
      <c r="A51" s="20" t="n"/>
      <c r="B51" s="18" t="n"/>
      <c r="C51" s="18" t="n"/>
      <c r="D51" s="18" t="n"/>
      <c r="E51" s="19" t="n"/>
      <c r="F51" s="19" t="n"/>
      <c r="G51" s="10">
        <f>IF(B51="","",E51-F51)</f>
        <v/>
      </c>
      <c r="H51" s="20" t="n"/>
      <c r="I51" s="21">
        <f>IF(B51="","",IF(G51&lt;=0,"Soldé",IF(AND(H51&lt;&gt;"",H51&lt;$I$1),"EN RETARD","En cours")))</f>
        <v/>
      </c>
    </row>
    <row r="52">
      <c r="A52" s="20" t="n"/>
      <c r="B52" s="18" t="n"/>
      <c r="C52" s="18" t="n"/>
      <c r="D52" s="18" t="n"/>
      <c r="E52" s="19" t="n"/>
      <c r="F52" s="19" t="n"/>
      <c r="G52" s="10">
        <f>IF(B52="","",E52-F52)</f>
        <v/>
      </c>
      <c r="H52" s="20" t="n"/>
      <c r="I52" s="21">
        <f>IF(B52="","",IF(G52&lt;=0,"Soldé",IF(AND(H52&lt;&gt;"",H52&lt;$I$1),"EN RETARD","En cours")))</f>
        <v/>
      </c>
    </row>
    <row r="53">
      <c r="A53" s="20" t="n"/>
      <c r="B53" s="18" t="n"/>
      <c r="C53" s="18" t="n"/>
      <c r="D53" s="18" t="n"/>
      <c r="E53" s="19" t="n"/>
      <c r="F53" s="19" t="n"/>
      <c r="G53" s="10">
        <f>IF(B53="","",E53-F53)</f>
        <v/>
      </c>
      <c r="H53" s="20" t="n"/>
      <c r="I53" s="21">
        <f>IF(B53="","",IF(G53&lt;=0,"Soldé",IF(AND(H53&lt;&gt;"",H53&lt;$I$1),"EN RETARD","En cours")))</f>
        <v/>
      </c>
    </row>
    <row r="54">
      <c r="A54" s="20" t="n"/>
      <c r="B54" s="18" t="n"/>
      <c r="C54" s="18" t="n"/>
      <c r="D54" s="18" t="n"/>
      <c r="E54" s="19" t="n"/>
      <c r="F54" s="19" t="n"/>
      <c r="G54" s="10">
        <f>IF(B54="","",E54-F54)</f>
        <v/>
      </c>
      <c r="H54" s="20" t="n"/>
      <c r="I54" s="21">
        <f>IF(B54="","",IF(G54&lt;=0,"Soldé",IF(AND(H54&lt;&gt;"",H54&lt;$I$1),"EN RETARD","En cours")))</f>
        <v/>
      </c>
    </row>
    <row r="55">
      <c r="A55" s="20" t="n"/>
      <c r="B55" s="18" t="n"/>
      <c r="C55" s="18" t="n"/>
      <c r="D55" s="18" t="n"/>
      <c r="E55" s="19" t="n"/>
      <c r="F55" s="19" t="n"/>
      <c r="G55" s="10">
        <f>IF(B55="","",E55-F55)</f>
        <v/>
      </c>
      <c r="H55" s="20" t="n"/>
      <c r="I55" s="21">
        <f>IF(B55="","",IF(G55&lt;=0,"Soldé",IF(AND(H55&lt;&gt;"",H55&lt;$I$1),"EN RETARD","En cours")))</f>
        <v/>
      </c>
    </row>
    <row r="56">
      <c r="A56" s="20" t="n"/>
      <c r="B56" s="18" t="n"/>
      <c r="C56" s="18" t="n"/>
      <c r="D56" s="18" t="n"/>
      <c r="E56" s="19" t="n"/>
      <c r="F56" s="19" t="n"/>
      <c r="G56" s="10">
        <f>IF(B56="","",E56-F56)</f>
        <v/>
      </c>
      <c r="H56" s="20" t="n"/>
      <c r="I56" s="21">
        <f>IF(B56="","",IF(G56&lt;=0,"Soldé",IF(AND(H56&lt;&gt;"",H56&lt;$I$1),"EN RETARD","En cours")))</f>
        <v/>
      </c>
    </row>
    <row r="57">
      <c r="A57" s="20" t="n"/>
      <c r="B57" s="18" t="n"/>
      <c r="C57" s="18" t="n"/>
      <c r="D57" s="18" t="n"/>
      <c r="E57" s="19" t="n"/>
      <c r="F57" s="19" t="n"/>
      <c r="G57" s="10">
        <f>IF(B57="","",E57-F57)</f>
        <v/>
      </c>
      <c r="H57" s="20" t="n"/>
      <c r="I57" s="21">
        <f>IF(B57="","",IF(G57&lt;=0,"Soldé",IF(AND(H57&lt;&gt;"",H57&lt;$I$1),"EN RETARD","En cours")))</f>
        <v/>
      </c>
    </row>
    <row r="58">
      <c r="A58" s="20" t="n"/>
      <c r="B58" s="18" t="n"/>
      <c r="C58" s="18" t="n"/>
      <c r="D58" s="18" t="n"/>
      <c r="E58" s="19" t="n"/>
      <c r="F58" s="19" t="n"/>
      <c r="G58" s="10">
        <f>IF(B58="","",E58-F58)</f>
        <v/>
      </c>
      <c r="H58" s="20" t="n"/>
      <c r="I58" s="21">
        <f>IF(B58="","",IF(G58&lt;=0,"Soldé",IF(AND(H58&lt;&gt;"",H58&lt;$I$1),"EN RETARD","En cours")))</f>
        <v/>
      </c>
    </row>
    <row r="59">
      <c r="A59" s="20" t="n"/>
      <c r="B59" s="18" t="n"/>
      <c r="C59" s="18" t="n"/>
      <c r="D59" s="18" t="n"/>
      <c r="E59" s="19" t="n"/>
      <c r="F59" s="19" t="n"/>
      <c r="G59" s="10">
        <f>IF(B59="","",E59-F59)</f>
        <v/>
      </c>
      <c r="H59" s="20" t="n"/>
      <c r="I59" s="21">
        <f>IF(B59="","",IF(G59&lt;=0,"Soldé",IF(AND(H59&lt;&gt;"",H59&lt;$I$1),"EN RETARD","En cours")))</f>
        <v/>
      </c>
    </row>
    <row r="60">
      <c r="A60" s="20" t="n"/>
      <c r="B60" s="18" t="n"/>
      <c r="C60" s="18" t="n"/>
      <c r="D60" s="18" t="n"/>
      <c r="E60" s="19" t="n"/>
      <c r="F60" s="19" t="n"/>
      <c r="G60" s="10">
        <f>IF(B60="","",E60-F60)</f>
        <v/>
      </c>
      <c r="H60" s="20" t="n"/>
      <c r="I60" s="21">
        <f>IF(B60="","",IF(G60&lt;=0,"Soldé",IF(AND(H60&lt;&gt;"",H60&lt;$I$1),"EN RETARD","En cours")))</f>
        <v/>
      </c>
    </row>
    <row r="61">
      <c r="A61" s="20" t="n"/>
      <c r="B61" s="18" t="n"/>
      <c r="C61" s="18" t="n"/>
      <c r="D61" s="18" t="n"/>
      <c r="E61" s="19" t="n"/>
      <c r="F61" s="19" t="n"/>
      <c r="G61" s="10">
        <f>IF(B61="","",E61-F61)</f>
        <v/>
      </c>
      <c r="H61" s="20" t="n"/>
      <c r="I61" s="21">
        <f>IF(B61="","",IF(G61&lt;=0,"Soldé",IF(AND(H61&lt;&gt;"",H61&lt;$I$1),"EN RETARD","En cours")))</f>
        <v/>
      </c>
    </row>
    <row r="62">
      <c r="A62" s="20" t="n"/>
      <c r="B62" s="18" t="n"/>
      <c r="C62" s="18" t="n"/>
      <c r="D62" s="18" t="n"/>
      <c r="E62" s="19" t="n"/>
      <c r="F62" s="19" t="n"/>
      <c r="G62" s="10">
        <f>IF(B62="","",E62-F62)</f>
        <v/>
      </c>
      <c r="H62" s="20" t="n"/>
      <c r="I62" s="21">
        <f>IF(B62="","",IF(G62&lt;=0,"Soldé",IF(AND(H62&lt;&gt;"",H62&lt;$I$1),"EN RETARD","En cours")))</f>
        <v/>
      </c>
    </row>
    <row r="63">
      <c r="A63" s="20" t="n"/>
      <c r="B63" s="18" t="n"/>
      <c r="C63" s="18" t="n"/>
      <c r="D63" s="18" t="n"/>
      <c r="E63" s="19" t="n"/>
      <c r="F63" s="19" t="n"/>
      <c r="G63" s="10">
        <f>IF(B63="","",E63-F63)</f>
        <v/>
      </c>
      <c r="H63" s="20" t="n"/>
      <c r="I63" s="21">
        <f>IF(B63="","",IF(G63&lt;=0,"Soldé",IF(AND(H63&lt;&gt;"",H63&lt;$I$1),"EN RETARD","En cours")))</f>
        <v/>
      </c>
    </row>
    <row r="64">
      <c r="A64" s="20" t="n"/>
      <c r="B64" s="18" t="n"/>
      <c r="C64" s="18" t="n"/>
      <c r="D64" s="18" t="n"/>
      <c r="E64" s="19" t="n"/>
      <c r="F64" s="19" t="n"/>
      <c r="G64" s="10">
        <f>IF(B64="","",E64-F64)</f>
        <v/>
      </c>
      <c r="H64" s="20" t="n"/>
      <c r="I64" s="21">
        <f>IF(B64="","",IF(G64&lt;=0,"Soldé",IF(AND(H64&lt;&gt;"",H64&lt;$I$1),"EN RETARD","En cours")))</f>
        <v/>
      </c>
    </row>
    <row r="65">
      <c r="A65" s="20" t="n"/>
      <c r="B65" s="18" t="n"/>
      <c r="C65" s="18" t="n"/>
      <c r="D65" s="18" t="n"/>
      <c r="E65" s="19" t="n"/>
      <c r="F65" s="19" t="n"/>
      <c r="G65" s="10">
        <f>IF(B65="","",E65-F65)</f>
        <v/>
      </c>
      <c r="H65" s="20" t="n"/>
      <c r="I65" s="21">
        <f>IF(B65="","",IF(G65&lt;=0,"Soldé",IF(AND(H65&lt;&gt;"",H65&lt;$I$1),"EN RETARD","En cours")))</f>
        <v/>
      </c>
    </row>
    <row r="66">
      <c r="A66" s="20" t="n"/>
      <c r="B66" s="18" t="n"/>
      <c r="C66" s="18" t="n"/>
      <c r="D66" s="18" t="n"/>
      <c r="E66" s="19" t="n"/>
      <c r="F66" s="19" t="n"/>
      <c r="G66" s="10">
        <f>IF(B66="","",E66-F66)</f>
        <v/>
      </c>
      <c r="H66" s="20" t="n"/>
      <c r="I66" s="21">
        <f>IF(B66="","",IF(G66&lt;=0,"Soldé",IF(AND(H66&lt;&gt;"",H66&lt;$I$1),"EN RETARD","En cours")))</f>
        <v/>
      </c>
    </row>
    <row r="67">
      <c r="A67" s="20" t="n"/>
      <c r="B67" s="18" t="n"/>
      <c r="C67" s="18" t="n"/>
      <c r="D67" s="18" t="n"/>
      <c r="E67" s="19" t="n"/>
      <c r="F67" s="19" t="n"/>
      <c r="G67" s="10">
        <f>IF(B67="","",E67-F67)</f>
        <v/>
      </c>
      <c r="H67" s="20" t="n"/>
      <c r="I67" s="21">
        <f>IF(B67="","",IF(G67&lt;=0,"Soldé",IF(AND(H67&lt;&gt;"",H67&lt;$I$1),"EN RETARD","En cours")))</f>
        <v/>
      </c>
    </row>
    <row r="68">
      <c r="A68" s="20" t="n"/>
      <c r="B68" s="18" t="n"/>
      <c r="C68" s="18" t="n"/>
      <c r="D68" s="18" t="n"/>
      <c r="E68" s="19" t="n"/>
      <c r="F68" s="19" t="n"/>
      <c r="G68" s="10">
        <f>IF(B68="","",E68-F68)</f>
        <v/>
      </c>
      <c r="H68" s="20" t="n"/>
      <c r="I68" s="21">
        <f>IF(B68="","",IF(G68&lt;=0,"Soldé",IF(AND(H68&lt;&gt;"",H68&lt;$I$1),"EN RETARD","En cours")))</f>
        <v/>
      </c>
    </row>
    <row r="69">
      <c r="A69" s="20" t="n"/>
      <c r="B69" s="18" t="n"/>
      <c r="C69" s="18" t="n"/>
      <c r="D69" s="18" t="n"/>
      <c r="E69" s="19" t="n"/>
      <c r="F69" s="19" t="n"/>
      <c r="G69" s="10">
        <f>IF(B69="","",E69-F69)</f>
        <v/>
      </c>
      <c r="H69" s="20" t="n"/>
      <c r="I69" s="21">
        <f>IF(B69="","",IF(G69&lt;=0,"Soldé",IF(AND(H69&lt;&gt;"",H69&lt;$I$1),"EN RETARD","En cours")))</f>
        <v/>
      </c>
    </row>
    <row r="70">
      <c r="A70" s="20" t="n"/>
      <c r="B70" s="18" t="n"/>
      <c r="C70" s="18" t="n"/>
      <c r="D70" s="18" t="n"/>
      <c r="E70" s="19" t="n"/>
      <c r="F70" s="19" t="n"/>
      <c r="G70" s="10">
        <f>IF(B70="","",E70-F70)</f>
        <v/>
      </c>
      <c r="H70" s="20" t="n"/>
      <c r="I70" s="21">
        <f>IF(B70="","",IF(G70&lt;=0,"Soldé",IF(AND(H70&lt;&gt;"",H70&lt;$I$1),"EN RETARD","En cours")))</f>
        <v/>
      </c>
    </row>
    <row r="71">
      <c r="A71" s="20" t="n"/>
      <c r="B71" s="18" t="n"/>
      <c r="C71" s="18" t="n"/>
      <c r="D71" s="18" t="n"/>
      <c r="E71" s="19" t="n"/>
      <c r="F71" s="19" t="n"/>
      <c r="G71" s="10">
        <f>IF(B71="","",E71-F71)</f>
        <v/>
      </c>
      <c r="H71" s="20" t="n"/>
      <c r="I71" s="21">
        <f>IF(B71="","",IF(G71&lt;=0,"Soldé",IF(AND(H71&lt;&gt;"",H71&lt;$I$1),"EN RETARD","En cours")))</f>
        <v/>
      </c>
    </row>
    <row r="72">
      <c r="A72" s="20" t="n"/>
      <c r="B72" s="18" t="n"/>
      <c r="C72" s="18" t="n"/>
      <c r="D72" s="18" t="n"/>
      <c r="E72" s="19" t="n"/>
      <c r="F72" s="19" t="n"/>
      <c r="G72" s="10">
        <f>IF(B72="","",E72-F72)</f>
        <v/>
      </c>
      <c r="H72" s="20" t="n"/>
      <c r="I72" s="21">
        <f>IF(B72="","",IF(G72&lt;=0,"Soldé",IF(AND(H72&lt;&gt;"",H72&lt;$I$1),"EN RETARD","En cours")))</f>
        <v/>
      </c>
    </row>
    <row r="73">
      <c r="A73" s="20" t="n"/>
      <c r="B73" s="18" t="n"/>
      <c r="C73" s="18" t="n"/>
      <c r="D73" s="18" t="n"/>
      <c r="E73" s="19" t="n"/>
      <c r="F73" s="19" t="n"/>
      <c r="G73" s="10">
        <f>IF(B73="","",E73-F73)</f>
        <v/>
      </c>
      <c r="H73" s="20" t="n"/>
      <c r="I73" s="21">
        <f>IF(B73="","",IF(G73&lt;=0,"Soldé",IF(AND(H73&lt;&gt;"",H73&lt;$I$1),"EN RETARD","En cours")))</f>
        <v/>
      </c>
    </row>
    <row r="74">
      <c r="A74" s="20" t="n"/>
      <c r="B74" s="18" t="n"/>
      <c r="C74" s="18" t="n"/>
      <c r="D74" s="18" t="n"/>
      <c r="E74" s="19" t="n"/>
      <c r="F74" s="19" t="n"/>
      <c r="G74" s="10">
        <f>IF(B74="","",E74-F74)</f>
        <v/>
      </c>
      <c r="H74" s="20" t="n"/>
      <c r="I74" s="21">
        <f>IF(B74="","",IF(G74&lt;=0,"Soldé",IF(AND(H74&lt;&gt;"",H74&lt;$I$1),"EN RETARD","En cours")))</f>
        <v/>
      </c>
    </row>
    <row r="75">
      <c r="A75" s="20" t="n"/>
      <c r="B75" s="18" t="n"/>
      <c r="C75" s="18" t="n"/>
      <c r="D75" s="18" t="n"/>
      <c r="E75" s="19" t="n"/>
      <c r="F75" s="19" t="n"/>
      <c r="G75" s="10">
        <f>IF(B75="","",E75-F75)</f>
        <v/>
      </c>
      <c r="H75" s="20" t="n"/>
      <c r="I75" s="21">
        <f>IF(B75="","",IF(G75&lt;=0,"Soldé",IF(AND(H75&lt;&gt;"",H75&lt;$I$1),"EN RETARD","En cours")))</f>
        <v/>
      </c>
    </row>
    <row r="76">
      <c r="A76" s="20" t="n"/>
      <c r="B76" s="18" t="n"/>
      <c r="C76" s="18" t="n"/>
      <c r="D76" s="18" t="n"/>
      <c r="E76" s="19" t="n"/>
      <c r="F76" s="19" t="n"/>
      <c r="G76" s="10">
        <f>IF(B76="","",E76-F76)</f>
        <v/>
      </c>
      <c r="H76" s="20" t="n"/>
      <c r="I76" s="21">
        <f>IF(B76="","",IF(G76&lt;=0,"Soldé",IF(AND(H76&lt;&gt;"",H76&lt;$I$1),"EN RETARD","En cours")))</f>
        <v/>
      </c>
    </row>
    <row r="77">
      <c r="A77" s="20" t="n"/>
      <c r="B77" s="18" t="n"/>
      <c r="C77" s="18" t="n"/>
      <c r="D77" s="18" t="n"/>
      <c r="E77" s="19" t="n"/>
      <c r="F77" s="19" t="n"/>
      <c r="G77" s="10">
        <f>IF(B77="","",E77-F77)</f>
        <v/>
      </c>
      <c r="H77" s="20" t="n"/>
      <c r="I77" s="21">
        <f>IF(B77="","",IF(G77&lt;=0,"Soldé",IF(AND(H77&lt;&gt;"",H77&lt;$I$1),"EN RETARD","En cours")))</f>
        <v/>
      </c>
    </row>
    <row r="78">
      <c r="A78" s="20" t="n"/>
      <c r="B78" s="18" t="n"/>
      <c r="C78" s="18" t="n"/>
      <c r="D78" s="18" t="n"/>
      <c r="E78" s="19" t="n"/>
      <c r="F78" s="19" t="n"/>
      <c r="G78" s="10">
        <f>IF(B78="","",E78-F78)</f>
        <v/>
      </c>
      <c r="H78" s="20" t="n"/>
      <c r="I78" s="21">
        <f>IF(B78="","",IF(G78&lt;=0,"Soldé",IF(AND(H78&lt;&gt;"",H78&lt;$I$1),"EN RETARD","En cours")))</f>
        <v/>
      </c>
    </row>
    <row r="79">
      <c r="A79" s="20" t="n"/>
      <c r="B79" s="18" t="n"/>
      <c r="C79" s="18" t="n"/>
      <c r="D79" s="18" t="n"/>
      <c r="E79" s="19" t="n"/>
      <c r="F79" s="19" t="n"/>
      <c r="G79" s="10">
        <f>IF(B79="","",E79-F79)</f>
        <v/>
      </c>
      <c r="H79" s="20" t="n"/>
      <c r="I79" s="21">
        <f>IF(B79="","",IF(G79&lt;=0,"Soldé",IF(AND(H79&lt;&gt;"",H79&lt;$I$1),"EN RETARD","En cours")))</f>
        <v/>
      </c>
    </row>
    <row r="80">
      <c r="A80" s="20" t="n"/>
      <c r="B80" s="18" t="n"/>
      <c r="C80" s="18" t="n"/>
      <c r="D80" s="18" t="n"/>
      <c r="E80" s="19" t="n"/>
      <c r="F80" s="19" t="n"/>
      <c r="G80" s="10">
        <f>IF(B80="","",E80-F80)</f>
        <v/>
      </c>
      <c r="H80" s="20" t="n"/>
      <c r="I80" s="21">
        <f>IF(B80="","",IF(G80&lt;=0,"Soldé",IF(AND(H80&lt;&gt;"",H80&lt;$I$1),"EN RETARD","En cours")))</f>
        <v/>
      </c>
    </row>
    <row r="81">
      <c r="A81" s="20" t="n"/>
      <c r="B81" s="18" t="n"/>
      <c r="C81" s="18" t="n"/>
      <c r="D81" s="18" t="n"/>
      <c r="E81" s="19" t="n"/>
      <c r="F81" s="19" t="n"/>
      <c r="G81" s="10">
        <f>IF(B81="","",E81-F81)</f>
        <v/>
      </c>
      <c r="H81" s="20" t="n"/>
      <c r="I81" s="21">
        <f>IF(B81="","",IF(G81&lt;=0,"Soldé",IF(AND(H81&lt;&gt;"",H81&lt;$I$1),"EN RETARD","En cours")))</f>
        <v/>
      </c>
    </row>
    <row r="82">
      <c r="A82" s="20" t="n"/>
      <c r="B82" s="18" t="n"/>
      <c r="C82" s="18" t="n"/>
      <c r="D82" s="18" t="n"/>
      <c r="E82" s="19" t="n"/>
      <c r="F82" s="19" t="n"/>
      <c r="G82" s="10">
        <f>IF(B82="","",E82-F82)</f>
        <v/>
      </c>
      <c r="H82" s="20" t="n"/>
      <c r="I82" s="21">
        <f>IF(B82="","",IF(G82&lt;=0,"Soldé",IF(AND(H82&lt;&gt;"",H82&lt;$I$1),"EN RETARD","En cours")))</f>
        <v/>
      </c>
    </row>
    <row r="83">
      <c r="A83" s="20" t="n"/>
      <c r="B83" s="18" t="n"/>
      <c r="C83" s="18" t="n"/>
      <c r="D83" s="18" t="n"/>
      <c r="E83" s="19" t="n"/>
      <c r="F83" s="19" t="n"/>
      <c r="G83" s="10">
        <f>IF(B83="","",E83-F83)</f>
        <v/>
      </c>
      <c r="H83" s="20" t="n"/>
      <c r="I83" s="21">
        <f>IF(B83="","",IF(G83&lt;=0,"Soldé",IF(AND(H83&lt;&gt;"",H83&lt;$I$1),"EN RETARD","En cours")))</f>
        <v/>
      </c>
    </row>
    <row r="84">
      <c r="A84" s="20" t="n"/>
      <c r="B84" s="18" t="n"/>
      <c r="C84" s="18" t="n"/>
      <c r="D84" s="18" t="n"/>
      <c r="E84" s="19" t="n"/>
      <c r="F84" s="19" t="n"/>
      <c r="G84" s="10">
        <f>IF(B84="","",E84-F84)</f>
        <v/>
      </c>
      <c r="H84" s="20" t="n"/>
      <c r="I84" s="21">
        <f>IF(B84="","",IF(G84&lt;=0,"Soldé",IF(AND(H84&lt;&gt;"",H84&lt;$I$1),"EN RETARD","En cours")))</f>
        <v/>
      </c>
    </row>
    <row r="85">
      <c r="A85" s="20" t="n"/>
      <c r="B85" s="18" t="n"/>
      <c r="C85" s="18" t="n"/>
      <c r="D85" s="18" t="n"/>
      <c r="E85" s="19" t="n"/>
      <c r="F85" s="19" t="n"/>
      <c r="G85" s="10">
        <f>IF(B85="","",E85-F85)</f>
        <v/>
      </c>
      <c r="H85" s="20" t="n"/>
      <c r="I85" s="21">
        <f>IF(B85="","",IF(G85&lt;=0,"Soldé",IF(AND(H85&lt;&gt;"",H85&lt;$I$1),"EN RETARD","En cours")))</f>
        <v/>
      </c>
    </row>
    <row r="86">
      <c r="A86" s="20" t="n"/>
      <c r="B86" s="18" t="n"/>
      <c r="C86" s="18" t="n"/>
      <c r="D86" s="18" t="n"/>
      <c r="E86" s="19" t="n"/>
      <c r="F86" s="19" t="n"/>
      <c r="G86" s="10">
        <f>IF(B86="","",E86-F86)</f>
        <v/>
      </c>
      <c r="H86" s="20" t="n"/>
      <c r="I86" s="21">
        <f>IF(B86="","",IF(G86&lt;=0,"Soldé",IF(AND(H86&lt;&gt;"",H86&lt;$I$1),"EN RETARD","En cours")))</f>
        <v/>
      </c>
    </row>
    <row r="87">
      <c r="A87" s="20" t="n"/>
      <c r="B87" s="18" t="n"/>
      <c r="C87" s="18" t="n"/>
      <c r="D87" s="18" t="n"/>
      <c r="E87" s="19" t="n"/>
      <c r="F87" s="19" t="n"/>
      <c r="G87" s="10">
        <f>IF(B87="","",E87-F87)</f>
        <v/>
      </c>
      <c r="H87" s="20" t="n"/>
      <c r="I87" s="21">
        <f>IF(B87="","",IF(G87&lt;=0,"Soldé",IF(AND(H87&lt;&gt;"",H87&lt;$I$1),"EN RETARD","En cours")))</f>
        <v/>
      </c>
    </row>
    <row r="88">
      <c r="A88" s="20" t="n"/>
      <c r="B88" s="18" t="n"/>
      <c r="C88" s="18" t="n"/>
      <c r="D88" s="18" t="n"/>
      <c r="E88" s="19" t="n"/>
      <c r="F88" s="19" t="n"/>
      <c r="G88" s="10">
        <f>IF(B88="","",E88-F88)</f>
        <v/>
      </c>
      <c r="H88" s="20" t="n"/>
      <c r="I88" s="21">
        <f>IF(B88="","",IF(G88&lt;=0,"Soldé",IF(AND(H88&lt;&gt;"",H88&lt;$I$1),"EN RETARD","En cours")))</f>
        <v/>
      </c>
    </row>
    <row r="89">
      <c r="A89" s="20" t="n"/>
      <c r="B89" s="18" t="n"/>
      <c r="C89" s="18" t="n"/>
      <c r="D89" s="18" t="n"/>
      <c r="E89" s="19" t="n"/>
      <c r="F89" s="19" t="n"/>
      <c r="G89" s="10">
        <f>IF(B89="","",E89-F89)</f>
        <v/>
      </c>
      <c r="H89" s="20" t="n"/>
      <c r="I89" s="21">
        <f>IF(B89="","",IF(G89&lt;=0,"Soldé",IF(AND(H89&lt;&gt;"",H89&lt;$I$1),"EN RETARD","En cours")))</f>
        <v/>
      </c>
    </row>
    <row r="90">
      <c r="A90" s="20" t="n"/>
      <c r="B90" s="18" t="n"/>
      <c r="C90" s="18" t="n"/>
      <c r="D90" s="18" t="n"/>
      <c r="E90" s="19" t="n"/>
      <c r="F90" s="19" t="n"/>
      <c r="G90" s="10">
        <f>IF(B90="","",E90-F90)</f>
        <v/>
      </c>
      <c r="H90" s="20" t="n"/>
      <c r="I90" s="21">
        <f>IF(B90="","",IF(G90&lt;=0,"Soldé",IF(AND(H90&lt;&gt;"",H90&lt;$I$1),"EN RETARD","En cours")))</f>
        <v/>
      </c>
    </row>
    <row r="91">
      <c r="A91" s="20" t="n"/>
      <c r="B91" s="18" t="n"/>
      <c r="C91" s="18" t="n"/>
      <c r="D91" s="18" t="n"/>
      <c r="E91" s="19" t="n"/>
      <c r="F91" s="19" t="n"/>
      <c r="G91" s="10">
        <f>IF(B91="","",E91-F91)</f>
        <v/>
      </c>
      <c r="H91" s="20" t="n"/>
      <c r="I91" s="21">
        <f>IF(B91="","",IF(G91&lt;=0,"Soldé",IF(AND(H91&lt;&gt;"",H91&lt;$I$1),"EN RETARD","En cours")))</f>
        <v/>
      </c>
    </row>
    <row r="92">
      <c r="A92" s="20" t="n"/>
      <c r="B92" s="18" t="n"/>
      <c r="C92" s="18" t="n"/>
      <c r="D92" s="18" t="n"/>
      <c r="E92" s="19" t="n"/>
      <c r="F92" s="19" t="n"/>
      <c r="G92" s="10">
        <f>IF(B92="","",E92-F92)</f>
        <v/>
      </c>
      <c r="H92" s="20" t="n"/>
      <c r="I92" s="21">
        <f>IF(B92="","",IF(G92&lt;=0,"Soldé",IF(AND(H92&lt;&gt;"",H92&lt;$I$1),"EN RETARD","En cours")))</f>
        <v/>
      </c>
    </row>
    <row r="93">
      <c r="A93" s="20" t="n"/>
      <c r="B93" s="18" t="n"/>
      <c r="C93" s="18" t="n"/>
      <c r="D93" s="18" t="n"/>
      <c r="E93" s="19" t="n"/>
      <c r="F93" s="19" t="n"/>
      <c r="G93" s="10">
        <f>IF(B93="","",E93-F93)</f>
        <v/>
      </c>
      <c r="H93" s="20" t="n"/>
      <c r="I93" s="21">
        <f>IF(B93="","",IF(G93&lt;=0,"Soldé",IF(AND(H93&lt;&gt;"",H93&lt;$I$1),"EN RETARD","En cours")))</f>
        <v/>
      </c>
    </row>
    <row r="94">
      <c r="A94" s="20" t="n"/>
      <c r="B94" s="18" t="n"/>
      <c r="C94" s="18" t="n"/>
      <c r="D94" s="18" t="n"/>
      <c r="E94" s="19" t="n"/>
      <c r="F94" s="19" t="n"/>
      <c r="G94" s="10">
        <f>IF(B94="","",E94-F94)</f>
        <v/>
      </c>
      <c r="H94" s="20" t="n"/>
      <c r="I94" s="21">
        <f>IF(B94="","",IF(G94&lt;=0,"Soldé",IF(AND(H94&lt;&gt;"",H94&lt;$I$1),"EN RETARD","En cours")))</f>
        <v/>
      </c>
    </row>
    <row r="95">
      <c r="A95" s="20" t="n"/>
      <c r="B95" s="18" t="n"/>
      <c r="C95" s="18" t="n"/>
      <c r="D95" s="18" t="n"/>
      <c r="E95" s="19" t="n"/>
      <c r="F95" s="19" t="n"/>
      <c r="G95" s="10">
        <f>IF(B95="","",E95-F95)</f>
        <v/>
      </c>
      <c r="H95" s="20" t="n"/>
      <c r="I95" s="21">
        <f>IF(B95="","",IF(G95&lt;=0,"Soldé",IF(AND(H95&lt;&gt;"",H95&lt;$I$1),"EN RETARD","En cours")))</f>
        <v/>
      </c>
    </row>
    <row r="96">
      <c r="A96" s="20" t="n"/>
      <c r="B96" s="18" t="n"/>
      <c r="C96" s="18" t="n"/>
      <c r="D96" s="18" t="n"/>
      <c r="E96" s="19" t="n"/>
      <c r="F96" s="19" t="n"/>
      <c r="G96" s="10">
        <f>IF(B96="","",E96-F96)</f>
        <v/>
      </c>
      <c r="H96" s="20" t="n"/>
      <c r="I96" s="21">
        <f>IF(B96="","",IF(G96&lt;=0,"Soldé",IF(AND(H96&lt;&gt;"",H96&lt;$I$1),"EN RETARD","En cours")))</f>
        <v/>
      </c>
    </row>
    <row r="97">
      <c r="A97" s="20" t="n"/>
      <c r="B97" s="18" t="n"/>
      <c r="C97" s="18" t="n"/>
      <c r="D97" s="18" t="n"/>
      <c r="E97" s="19" t="n"/>
      <c r="F97" s="19" t="n"/>
      <c r="G97" s="10">
        <f>IF(B97="","",E97-F97)</f>
        <v/>
      </c>
      <c r="H97" s="20" t="n"/>
      <c r="I97" s="21">
        <f>IF(B97="","",IF(G97&lt;=0,"Soldé",IF(AND(H97&lt;&gt;"",H97&lt;$I$1),"EN RETARD","En cours")))</f>
        <v/>
      </c>
    </row>
    <row r="98">
      <c r="A98" s="20" t="n"/>
      <c r="B98" s="18" t="n"/>
      <c r="C98" s="18" t="n"/>
      <c r="D98" s="18" t="n"/>
      <c r="E98" s="19" t="n"/>
      <c r="F98" s="19" t="n"/>
      <c r="G98" s="10">
        <f>IF(B98="","",E98-F98)</f>
        <v/>
      </c>
      <c r="H98" s="20" t="n"/>
      <c r="I98" s="21">
        <f>IF(B98="","",IF(G98&lt;=0,"Soldé",IF(AND(H98&lt;&gt;"",H98&lt;$I$1),"EN RETARD","En cours")))</f>
        <v/>
      </c>
    </row>
    <row r="99">
      <c r="A99" s="20" t="n"/>
      <c r="B99" s="18" t="n"/>
      <c r="C99" s="18" t="n"/>
      <c r="D99" s="18" t="n"/>
      <c r="E99" s="19" t="n"/>
      <c r="F99" s="19" t="n"/>
      <c r="G99" s="10">
        <f>IF(B99="","",E99-F99)</f>
        <v/>
      </c>
      <c r="H99" s="20" t="n"/>
      <c r="I99" s="21">
        <f>IF(B99="","",IF(G99&lt;=0,"Soldé",IF(AND(H99&lt;&gt;"",H99&lt;$I$1),"EN RETARD","En cours")))</f>
        <v/>
      </c>
    </row>
    <row r="100">
      <c r="A100" s="20" t="n"/>
      <c r="B100" s="18" t="n"/>
      <c r="C100" s="18" t="n"/>
      <c r="D100" s="18" t="n"/>
      <c r="E100" s="19" t="n"/>
      <c r="F100" s="19" t="n"/>
      <c r="G100" s="10">
        <f>IF(B100="","",E100-F100)</f>
        <v/>
      </c>
      <c r="H100" s="20" t="n"/>
      <c r="I100" s="21">
        <f>IF(B100="","",IF(G100&lt;=0,"Soldé",IF(AND(H100&lt;&gt;"",H100&lt;$I$1),"EN RETARD","En cours")))</f>
        <v/>
      </c>
    </row>
    <row r="101">
      <c r="A101" s="20" t="n"/>
      <c r="B101" s="18" t="n"/>
      <c r="C101" s="18" t="n"/>
      <c r="D101" s="18" t="n"/>
      <c r="E101" s="19" t="n"/>
      <c r="F101" s="19" t="n"/>
      <c r="G101" s="10">
        <f>IF(B101="","",E101-F101)</f>
        <v/>
      </c>
      <c r="H101" s="20" t="n"/>
      <c r="I101" s="21">
        <f>IF(B101="","",IF(G101&lt;=0,"Soldé",IF(AND(H101&lt;&gt;"",H101&lt;$I$1),"EN RETARD","En cours")))</f>
        <v/>
      </c>
    </row>
    <row r="102">
      <c r="A102" s="20" t="n"/>
      <c r="B102" s="18" t="n"/>
      <c r="C102" s="18" t="n"/>
      <c r="D102" s="18" t="n"/>
      <c r="E102" s="19" t="n"/>
      <c r="F102" s="19" t="n"/>
      <c r="G102" s="10">
        <f>IF(B102="","",E102-F102)</f>
        <v/>
      </c>
      <c r="H102" s="20" t="n"/>
      <c r="I102" s="21">
        <f>IF(B102="","",IF(G102&lt;=0,"Soldé",IF(AND(H102&lt;&gt;"",H102&lt;$I$1),"EN RETARD","En cours")))</f>
        <v/>
      </c>
    </row>
    <row r="103">
      <c r="A103" s="20" t="n"/>
      <c r="B103" s="18" t="n"/>
      <c r="C103" s="18" t="n"/>
      <c r="D103" s="18" t="n"/>
      <c r="E103" s="19" t="n"/>
      <c r="F103" s="19" t="n"/>
      <c r="G103" s="10">
        <f>IF(B103="","",E103-F103)</f>
        <v/>
      </c>
      <c r="H103" s="20" t="n"/>
      <c r="I103" s="21">
        <f>IF(B103="","",IF(G103&lt;=0,"Soldé",IF(AND(H103&lt;&gt;"",H103&lt;$I$1),"EN RETARD","En cours")))</f>
        <v/>
      </c>
    </row>
    <row r="104">
      <c r="A104" s="20" t="n"/>
      <c r="B104" s="18" t="n"/>
      <c r="C104" s="18" t="n"/>
      <c r="D104" s="18" t="n"/>
      <c r="E104" s="19" t="n"/>
      <c r="F104" s="19" t="n"/>
      <c r="G104" s="10">
        <f>IF(B104="","",E104-F104)</f>
        <v/>
      </c>
      <c r="H104" s="20" t="n"/>
      <c r="I104" s="21">
        <f>IF(B104="","",IF(G104&lt;=0,"Soldé",IF(AND(H104&lt;&gt;"",H104&lt;$I$1),"EN RETARD","En cours")))</f>
        <v/>
      </c>
    </row>
  </sheetData>
  <conditionalFormatting sqref="A5:I104">
    <cfRule type="expression" priority="1" dxfId="1">
      <formula>$I5="EN RETARD"</formula>
    </cfRule>
    <cfRule type="expression" priority="2" dxfId="2">
      <formula>$I5="Soldé"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5" customWidth="1" min="3" max="3"/>
    <col width="16" customWidth="1" min="4" max="4"/>
    <col width="16" customWidth="1" min="5" max="5"/>
    <col width="15" customWidth="1" min="6" max="6"/>
    <col width="14" customWidth="1" min="7" max="7"/>
  </cols>
  <sheetData>
    <row r="1">
      <c r="A1" s="1" t="inlineStr">
        <is>
          <t>Caisse journalière</t>
        </is>
      </c>
    </row>
    <row r="2">
      <c r="A2" s="6" t="inlineStr">
        <is>
          <t>Pour chaque jour : ce qui est entré (hors crédits), ce qui est sorti, et l'écart avec l'argent compté.</t>
        </is>
      </c>
    </row>
    <row r="3">
      <c r="A3" s="3" t="inlineStr">
        <is>
          <t>Fonds de caisse au départ :</t>
        </is>
      </c>
      <c r="C3" s="26" t="n">
        <v>100000</v>
      </c>
    </row>
    <row r="5" ht="32" customHeight="1">
      <c r="A5" s="17" t="inlineStr">
        <is>
          <t>Date</t>
        </is>
      </c>
      <c r="B5" s="17" t="inlineStr">
        <is>
          <t>Ventes encaissées</t>
        </is>
      </c>
      <c r="C5" s="17" t="inlineStr">
        <is>
          <t>Achats payés</t>
        </is>
      </c>
      <c r="D5" s="17" t="inlineStr">
        <is>
          <t>Dépenses payées</t>
        </is>
      </c>
      <c r="E5" s="17" t="inlineStr">
        <is>
          <t>Solde théorique</t>
        </is>
      </c>
      <c r="F5" s="17" t="inlineStr">
        <is>
          <t>Argent compté</t>
        </is>
      </c>
      <c r="G5" s="17" t="inlineStr">
        <is>
          <t>Écart</t>
        </is>
      </c>
    </row>
    <row r="6">
      <c r="A6" s="20" t="n">
        <v>46328</v>
      </c>
      <c r="B6" s="10">
        <f>SUMIFS(Ventes!$F$5:$F$204,Ventes!$A$5:$A$204,A6,Ventes!$J$5:$J$204,"&lt;&gt;Crédit")</f>
        <v/>
      </c>
      <c r="C6" s="10">
        <f>SUMIFS(Achats!$F$5:$F$204,Achats!$A$5:$A$204,A6,Achats!$H$5:$H$204,"&lt;&gt;Crédit fournisseur")</f>
        <v/>
      </c>
      <c r="D6" s="10">
        <f>SUMIF(Dépenses!$A$5:$A$204,A6,Dépenses!$D$5:$D$204)</f>
        <v/>
      </c>
      <c r="E6" s="10">
        <f>$C$3+B6-C6-D6</f>
        <v/>
      </c>
      <c r="F6" s="19" t="n">
        <v>81300</v>
      </c>
      <c r="G6" s="10">
        <f>IF(F6="","",F6-E6)</f>
        <v/>
      </c>
    </row>
    <row r="7">
      <c r="A7" s="27">
        <f>A6+1</f>
        <v/>
      </c>
      <c r="B7" s="10">
        <f>SUMIFS(Ventes!$F$5:$F$204,Ventes!$A$5:$A$204,A7,Ventes!$J$5:$J$204,"&lt;&gt;Crédit")</f>
        <v/>
      </c>
      <c r="C7" s="10">
        <f>SUMIFS(Achats!$F$5:$F$204,Achats!$A$5:$A$204,A7,Achats!$H$5:$H$204,"&lt;&gt;Crédit fournisseur")</f>
        <v/>
      </c>
      <c r="D7" s="10">
        <f>SUMIF(Dépenses!$A$5:$A$204,A7,Dépenses!$D$5:$D$204)</f>
        <v/>
      </c>
      <c r="E7" s="10">
        <f>E6+B7-C7-D7</f>
        <v/>
      </c>
      <c r="F7" s="19" t="n">
        <v>82500</v>
      </c>
      <c r="G7" s="10">
        <f>IF(F7="","",F7-E7)</f>
        <v/>
      </c>
    </row>
    <row r="8">
      <c r="A8" s="27">
        <f>A7+1</f>
        <v/>
      </c>
      <c r="B8" s="10">
        <f>SUMIFS(Ventes!$F$5:$F$204,Ventes!$A$5:$A$204,A8,Ventes!$J$5:$J$204,"&lt;&gt;Crédit")</f>
        <v/>
      </c>
      <c r="C8" s="10">
        <f>SUMIFS(Achats!$F$5:$F$204,Achats!$A$5:$A$204,A8,Achats!$H$5:$H$204,"&lt;&gt;Crédit fournisseur")</f>
        <v/>
      </c>
      <c r="D8" s="10">
        <f>SUMIF(Dépenses!$A$5:$A$204,A8,Dépenses!$D$5:$D$204)</f>
        <v/>
      </c>
      <c r="E8" s="10">
        <f>E7+B8-C8-D8</f>
        <v/>
      </c>
      <c r="F8" s="19" t="n"/>
      <c r="G8" s="10">
        <f>IF(F8="","",F8-E8)</f>
        <v/>
      </c>
    </row>
    <row r="9">
      <c r="A9" s="27">
        <f>A8+1</f>
        <v/>
      </c>
      <c r="B9" s="10">
        <f>SUMIFS(Ventes!$F$5:$F$204,Ventes!$A$5:$A$204,A9,Ventes!$J$5:$J$204,"&lt;&gt;Crédit")</f>
        <v/>
      </c>
      <c r="C9" s="10">
        <f>SUMIFS(Achats!$F$5:$F$204,Achats!$A$5:$A$204,A9,Achats!$H$5:$H$204,"&lt;&gt;Crédit fournisseur")</f>
        <v/>
      </c>
      <c r="D9" s="10">
        <f>SUMIF(Dépenses!$A$5:$A$204,A9,Dépenses!$D$5:$D$204)</f>
        <v/>
      </c>
      <c r="E9" s="10">
        <f>E8+B9-C9-D9</f>
        <v/>
      </c>
      <c r="F9" s="19" t="n"/>
      <c r="G9" s="10">
        <f>IF(F9="","",F9-E9)</f>
        <v/>
      </c>
    </row>
    <row r="10">
      <c r="A10" s="27">
        <f>A9+1</f>
        <v/>
      </c>
      <c r="B10" s="10">
        <f>SUMIFS(Ventes!$F$5:$F$204,Ventes!$A$5:$A$204,A10,Ventes!$J$5:$J$204,"&lt;&gt;Crédit")</f>
        <v/>
      </c>
      <c r="C10" s="10">
        <f>SUMIFS(Achats!$F$5:$F$204,Achats!$A$5:$A$204,A10,Achats!$H$5:$H$204,"&lt;&gt;Crédit fournisseur")</f>
        <v/>
      </c>
      <c r="D10" s="10">
        <f>SUMIF(Dépenses!$A$5:$A$204,A10,Dépenses!$D$5:$D$204)</f>
        <v/>
      </c>
      <c r="E10" s="10">
        <f>E9+B10-C10-D10</f>
        <v/>
      </c>
      <c r="F10" s="19" t="n"/>
      <c r="G10" s="10">
        <f>IF(F10="","",F10-E10)</f>
        <v/>
      </c>
    </row>
    <row r="11">
      <c r="A11" s="27">
        <f>A10+1</f>
        <v/>
      </c>
      <c r="B11" s="10">
        <f>SUMIFS(Ventes!$F$5:$F$204,Ventes!$A$5:$A$204,A11,Ventes!$J$5:$J$204,"&lt;&gt;Crédit")</f>
        <v/>
      </c>
      <c r="C11" s="10">
        <f>SUMIFS(Achats!$F$5:$F$204,Achats!$A$5:$A$204,A11,Achats!$H$5:$H$204,"&lt;&gt;Crédit fournisseur")</f>
        <v/>
      </c>
      <c r="D11" s="10">
        <f>SUMIF(Dépenses!$A$5:$A$204,A11,Dépenses!$D$5:$D$204)</f>
        <v/>
      </c>
      <c r="E11" s="10">
        <f>E10+B11-C11-D11</f>
        <v/>
      </c>
      <c r="F11" s="19" t="n"/>
      <c r="G11" s="10">
        <f>IF(F11="","",F11-E11)</f>
        <v/>
      </c>
    </row>
    <row r="12">
      <c r="A12" s="27">
        <f>A11+1</f>
        <v/>
      </c>
      <c r="B12" s="10">
        <f>SUMIFS(Ventes!$F$5:$F$204,Ventes!$A$5:$A$204,A12,Ventes!$J$5:$J$204,"&lt;&gt;Crédit")</f>
        <v/>
      </c>
      <c r="C12" s="10">
        <f>SUMIFS(Achats!$F$5:$F$204,Achats!$A$5:$A$204,A12,Achats!$H$5:$H$204,"&lt;&gt;Crédit fournisseur")</f>
        <v/>
      </c>
      <c r="D12" s="10">
        <f>SUMIF(Dépenses!$A$5:$A$204,A12,Dépenses!$D$5:$D$204)</f>
        <v/>
      </c>
      <c r="E12" s="10">
        <f>E11+B12-C12-D12</f>
        <v/>
      </c>
      <c r="F12" s="19" t="n"/>
      <c r="G12" s="10">
        <f>IF(F12="","",F12-E12)</f>
        <v/>
      </c>
    </row>
    <row r="13">
      <c r="A13" s="27">
        <f>A12+1</f>
        <v/>
      </c>
      <c r="B13" s="10">
        <f>SUMIFS(Ventes!$F$5:$F$204,Ventes!$A$5:$A$204,A13,Ventes!$J$5:$J$204,"&lt;&gt;Crédit")</f>
        <v/>
      </c>
      <c r="C13" s="10">
        <f>SUMIFS(Achats!$F$5:$F$204,Achats!$A$5:$A$204,A13,Achats!$H$5:$H$204,"&lt;&gt;Crédit fournisseur")</f>
        <v/>
      </c>
      <c r="D13" s="10">
        <f>SUMIF(Dépenses!$A$5:$A$204,A13,Dépenses!$D$5:$D$204)</f>
        <v/>
      </c>
      <c r="E13" s="10">
        <f>E12+B13-C13-D13</f>
        <v/>
      </c>
      <c r="F13" s="19" t="n"/>
      <c r="G13" s="10">
        <f>IF(F13="","",F13-E13)</f>
        <v/>
      </c>
    </row>
    <row r="14">
      <c r="A14" s="27">
        <f>A13+1</f>
        <v/>
      </c>
      <c r="B14" s="10">
        <f>SUMIFS(Ventes!$F$5:$F$204,Ventes!$A$5:$A$204,A14,Ventes!$J$5:$J$204,"&lt;&gt;Crédit")</f>
        <v/>
      </c>
      <c r="C14" s="10">
        <f>SUMIFS(Achats!$F$5:$F$204,Achats!$A$5:$A$204,A14,Achats!$H$5:$H$204,"&lt;&gt;Crédit fournisseur")</f>
        <v/>
      </c>
      <c r="D14" s="10">
        <f>SUMIF(Dépenses!$A$5:$A$204,A14,Dépenses!$D$5:$D$204)</f>
        <v/>
      </c>
      <c r="E14" s="10">
        <f>E13+B14-C14-D14</f>
        <v/>
      </c>
      <c r="F14" s="19" t="n"/>
      <c r="G14" s="10">
        <f>IF(F14="","",F14-E14)</f>
        <v/>
      </c>
    </row>
    <row r="15">
      <c r="A15" s="27">
        <f>A14+1</f>
        <v/>
      </c>
      <c r="B15" s="10">
        <f>SUMIFS(Ventes!$F$5:$F$204,Ventes!$A$5:$A$204,A15,Ventes!$J$5:$J$204,"&lt;&gt;Crédit")</f>
        <v/>
      </c>
      <c r="C15" s="10">
        <f>SUMIFS(Achats!$F$5:$F$204,Achats!$A$5:$A$204,A15,Achats!$H$5:$H$204,"&lt;&gt;Crédit fournisseur")</f>
        <v/>
      </c>
      <c r="D15" s="10">
        <f>SUMIF(Dépenses!$A$5:$A$204,A15,Dépenses!$D$5:$D$204)</f>
        <v/>
      </c>
      <c r="E15" s="10">
        <f>E14+B15-C15-D15</f>
        <v/>
      </c>
      <c r="F15" s="19" t="n"/>
      <c r="G15" s="10">
        <f>IF(F15="","",F15-E15)</f>
        <v/>
      </c>
    </row>
    <row r="16">
      <c r="A16" s="27">
        <f>A15+1</f>
        <v/>
      </c>
      <c r="B16" s="10">
        <f>SUMIFS(Ventes!$F$5:$F$204,Ventes!$A$5:$A$204,A16,Ventes!$J$5:$J$204,"&lt;&gt;Crédit")</f>
        <v/>
      </c>
      <c r="C16" s="10">
        <f>SUMIFS(Achats!$F$5:$F$204,Achats!$A$5:$A$204,A16,Achats!$H$5:$H$204,"&lt;&gt;Crédit fournisseur")</f>
        <v/>
      </c>
      <c r="D16" s="10">
        <f>SUMIF(Dépenses!$A$5:$A$204,A16,Dépenses!$D$5:$D$204)</f>
        <v/>
      </c>
      <c r="E16" s="10">
        <f>E15+B16-C16-D16</f>
        <v/>
      </c>
      <c r="F16" s="19" t="n"/>
      <c r="G16" s="10">
        <f>IF(F16="","",F16-E16)</f>
        <v/>
      </c>
    </row>
    <row r="17">
      <c r="A17" s="27">
        <f>A16+1</f>
        <v/>
      </c>
      <c r="B17" s="10">
        <f>SUMIFS(Ventes!$F$5:$F$204,Ventes!$A$5:$A$204,A17,Ventes!$J$5:$J$204,"&lt;&gt;Crédit")</f>
        <v/>
      </c>
      <c r="C17" s="10">
        <f>SUMIFS(Achats!$F$5:$F$204,Achats!$A$5:$A$204,A17,Achats!$H$5:$H$204,"&lt;&gt;Crédit fournisseur")</f>
        <v/>
      </c>
      <c r="D17" s="10">
        <f>SUMIF(Dépenses!$A$5:$A$204,A17,Dépenses!$D$5:$D$204)</f>
        <v/>
      </c>
      <c r="E17" s="10">
        <f>E16+B17-C17-D17</f>
        <v/>
      </c>
      <c r="F17" s="19" t="n"/>
      <c r="G17" s="10">
        <f>IF(F17="","",F17-E17)</f>
        <v/>
      </c>
    </row>
    <row r="18">
      <c r="A18" s="27">
        <f>A17+1</f>
        <v/>
      </c>
      <c r="B18" s="10">
        <f>SUMIFS(Ventes!$F$5:$F$204,Ventes!$A$5:$A$204,A18,Ventes!$J$5:$J$204,"&lt;&gt;Crédit")</f>
        <v/>
      </c>
      <c r="C18" s="10">
        <f>SUMIFS(Achats!$F$5:$F$204,Achats!$A$5:$A$204,A18,Achats!$H$5:$H$204,"&lt;&gt;Crédit fournisseur")</f>
        <v/>
      </c>
      <c r="D18" s="10">
        <f>SUMIF(Dépenses!$A$5:$A$204,A18,Dépenses!$D$5:$D$204)</f>
        <v/>
      </c>
      <c r="E18" s="10">
        <f>E17+B18-C18-D18</f>
        <v/>
      </c>
      <c r="F18" s="19" t="n"/>
      <c r="G18" s="10">
        <f>IF(F18="","",F18-E18)</f>
        <v/>
      </c>
    </row>
    <row r="19">
      <c r="A19" s="27">
        <f>A18+1</f>
        <v/>
      </c>
      <c r="B19" s="10">
        <f>SUMIFS(Ventes!$F$5:$F$204,Ventes!$A$5:$A$204,A19,Ventes!$J$5:$J$204,"&lt;&gt;Crédit")</f>
        <v/>
      </c>
      <c r="C19" s="10">
        <f>SUMIFS(Achats!$F$5:$F$204,Achats!$A$5:$A$204,A19,Achats!$H$5:$H$204,"&lt;&gt;Crédit fournisseur")</f>
        <v/>
      </c>
      <c r="D19" s="10">
        <f>SUMIF(Dépenses!$A$5:$A$204,A19,Dépenses!$D$5:$D$204)</f>
        <v/>
      </c>
      <c r="E19" s="10">
        <f>E18+B19-C19-D19</f>
        <v/>
      </c>
      <c r="F19" s="19" t="n"/>
      <c r="G19" s="10">
        <f>IF(F19="","",F19-E19)</f>
        <v/>
      </c>
    </row>
    <row r="20">
      <c r="A20" s="27">
        <f>A19+1</f>
        <v/>
      </c>
      <c r="B20" s="10">
        <f>SUMIFS(Ventes!$F$5:$F$204,Ventes!$A$5:$A$204,A20,Ventes!$J$5:$J$204,"&lt;&gt;Crédit")</f>
        <v/>
      </c>
      <c r="C20" s="10">
        <f>SUMIFS(Achats!$F$5:$F$204,Achats!$A$5:$A$204,A20,Achats!$H$5:$H$204,"&lt;&gt;Crédit fournisseur")</f>
        <v/>
      </c>
      <c r="D20" s="10">
        <f>SUMIF(Dépenses!$A$5:$A$204,A20,Dépenses!$D$5:$D$204)</f>
        <v/>
      </c>
      <c r="E20" s="10">
        <f>E19+B20-C20-D20</f>
        <v/>
      </c>
      <c r="F20" s="19" t="n"/>
      <c r="G20" s="10">
        <f>IF(F20="","",F20-E20)</f>
        <v/>
      </c>
    </row>
    <row r="21">
      <c r="A21" s="27">
        <f>A20+1</f>
        <v/>
      </c>
      <c r="B21" s="10">
        <f>SUMIFS(Ventes!$F$5:$F$204,Ventes!$A$5:$A$204,A21,Ventes!$J$5:$J$204,"&lt;&gt;Crédit")</f>
        <v/>
      </c>
      <c r="C21" s="10">
        <f>SUMIFS(Achats!$F$5:$F$204,Achats!$A$5:$A$204,A21,Achats!$H$5:$H$204,"&lt;&gt;Crédit fournisseur")</f>
        <v/>
      </c>
      <c r="D21" s="10">
        <f>SUMIF(Dépenses!$A$5:$A$204,A21,Dépenses!$D$5:$D$204)</f>
        <v/>
      </c>
      <c r="E21" s="10">
        <f>E20+B21-C21-D21</f>
        <v/>
      </c>
      <c r="F21" s="19" t="n"/>
      <c r="G21" s="10">
        <f>IF(F21="","",F21-E21)</f>
        <v/>
      </c>
    </row>
    <row r="22">
      <c r="A22" s="27">
        <f>A21+1</f>
        <v/>
      </c>
      <c r="B22" s="10">
        <f>SUMIFS(Ventes!$F$5:$F$204,Ventes!$A$5:$A$204,A22,Ventes!$J$5:$J$204,"&lt;&gt;Crédit")</f>
        <v/>
      </c>
      <c r="C22" s="10">
        <f>SUMIFS(Achats!$F$5:$F$204,Achats!$A$5:$A$204,A22,Achats!$H$5:$H$204,"&lt;&gt;Crédit fournisseur")</f>
        <v/>
      </c>
      <c r="D22" s="10">
        <f>SUMIF(Dépenses!$A$5:$A$204,A22,Dépenses!$D$5:$D$204)</f>
        <v/>
      </c>
      <c r="E22" s="10">
        <f>E21+B22-C22-D22</f>
        <v/>
      </c>
      <c r="F22" s="19" t="n"/>
      <c r="G22" s="10">
        <f>IF(F22="","",F22-E22)</f>
        <v/>
      </c>
    </row>
    <row r="23">
      <c r="A23" s="27">
        <f>A22+1</f>
        <v/>
      </c>
      <c r="B23" s="10">
        <f>SUMIFS(Ventes!$F$5:$F$204,Ventes!$A$5:$A$204,A23,Ventes!$J$5:$J$204,"&lt;&gt;Crédit")</f>
        <v/>
      </c>
      <c r="C23" s="10">
        <f>SUMIFS(Achats!$F$5:$F$204,Achats!$A$5:$A$204,A23,Achats!$H$5:$H$204,"&lt;&gt;Crédit fournisseur")</f>
        <v/>
      </c>
      <c r="D23" s="10">
        <f>SUMIF(Dépenses!$A$5:$A$204,A23,Dépenses!$D$5:$D$204)</f>
        <v/>
      </c>
      <c r="E23" s="10">
        <f>E22+B23-C23-D23</f>
        <v/>
      </c>
      <c r="F23" s="19" t="n"/>
      <c r="G23" s="10">
        <f>IF(F23="","",F23-E23)</f>
        <v/>
      </c>
    </row>
    <row r="24">
      <c r="A24" s="27">
        <f>A23+1</f>
        <v/>
      </c>
      <c r="B24" s="10">
        <f>SUMIFS(Ventes!$F$5:$F$204,Ventes!$A$5:$A$204,A24,Ventes!$J$5:$J$204,"&lt;&gt;Crédit")</f>
        <v/>
      </c>
      <c r="C24" s="10">
        <f>SUMIFS(Achats!$F$5:$F$204,Achats!$A$5:$A$204,A24,Achats!$H$5:$H$204,"&lt;&gt;Crédit fournisseur")</f>
        <v/>
      </c>
      <c r="D24" s="10">
        <f>SUMIF(Dépenses!$A$5:$A$204,A24,Dépenses!$D$5:$D$204)</f>
        <v/>
      </c>
      <c r="E24" s="10">
        <f>E23+B24-C24-D24</f>
        <v/>
      </c>
      <c r="F24" s="19" t="n"/>
      <c r="G24" s="10">
        <f>IF(F24="","",F24-E24)</f>
        <v/>
      </c>
    </row>
    <row r="25">
      <c r="A25" s="27">
        <f>A24+1</f>
        <v/>
      </c>
      <c r="B25" s="10">
        <f>SUMIFS(Ventes!$F$5:$F$204,Ventes!$A$5:$A$204,A25,Ventes!$J$5:$J$204,"&lt;&gt;Crédit")</f>
        <v/>
      </c>
      <c r="C25" s="10">
        <f>SUMIFS(Achats!$F$5:$F$204,Achats!$A$5:$A$204,A25,Achats!$H$5:$H$204,"&lt;&gt;Crédit fournisseur")</f>
        <v/>
      </c>
      <c r="D25" s="10">
        <f>SUMIF(Dépenses!$A$5:$A$204,A25,Dépenses!$D$5:$D$204)</f>
        <v/>
      </c>
      <c r="E25" s="10">
        <f>E24+B25-C25-D25</f>
        <v/>
      </c>
      <c r="F25" s="19" t="n"/>
      <c r="G25" s="10">
        <f>IF(F25="","",F25-E25)</f>
        <v/>
      </c>
    </row>
    <row r="26">
      <c r="A26" s="27">
        <f>A25+1</f>
        <v/>
      </c>
      <c r="B26" s="10">
        <f>SUMIFS(Ventes!$F$5:$F$204,Ventes!$A$5:$A$204,A26,Ventes!$J$5:$J$204,"&lt;&gt;Crédit")</f>
        <v/>
      </c>
      <c r="C26" s="10">
        <f>SUMIFS(Achats!$F$5:$F$204,Achats!$A$5:$A$204,A26,Achats!$H$5:$H$204,"&lt;&gt;Crédit fournisseur")</f>
        <v/>
      </c>
      <c r="D26" s="10">
        <f>SUMIF(Dépenses!$A$5:$A$204,A26,Dépenses!$D$5:$D$204)</f>
        <v/>
      </c>
      <c r="E26" s="10">
        <f>E25+B26-C26-D26</f>
        <v/>
      </c>
      <c r="F26" s="19" t="n"/>
      <c r="G26" s="10">
        <f>IF(F26="","",F26-E26)</f>
        <v/>
      </c>
    </row>
    <row r="27">
      <c r="A27" s="27">
        <f>A26+1</f>
        <v/>
      </c>
      <c r="B27" s="10">
        <f>SUMIFS(Ventes!$F$5:$F$204,Ventes!$A$5:$A$204,A27,Ventes!$J$5:$J$204,"&lt;&gt;Crédit")</f>
        <v/>
      </c>
      <c r="C27" s="10">
        <f>SUMIFS(Achats!$F$5:$F$204,Achats!$A$5:$A$204,A27,Achats!$H$5:$H$204,"&lt;&gt;Crédit fournisseur")</f>
        <v/>
      </c>
      <c r="D27" s="10">
        <f>SUMIF(Dépenses!$A$5:$A$204,A27,Dépenses!$D$5:$D$204)</f>
        <v/>
      </c>
      <c r="E27" s="10">
        <f>E26+B27-C27-D27</f>
        <v/>
      </c>
      <c r="F27" s="19" t="n"/>
      <c r="G27" s="10">
        <f>IF(F27="","",F27-E27)</f>
        <v/>
      </c>
    </row>
    <row r="28">
      <c r="A28" s="27">
        <f>A27+1</f>
        <v/>
      </c>
      <c r="B28" s="10">
        <f>SUMIFS(Ventes!$F$5:$F$204,Ventes!$A$5:$A$204,A28,Ventes!$J$5:$J$204,"&lt;&gt;Crédit")</f>
        <v/>
      </c>
      <c r="C28" s="10">
        <f>SUMIFS(Achats!$F$5:$F$204,Achats!$A$5:$A$204,A28,Achats!$H$5:$H$204,"&lt;&gt;Crédit fournisseur")</f>
        <v/>
      </c>
      <c r="D28" s="10">
        <f>SUMIF(Dépenses!$A$5:$A$204,A28,Dépenses!$D$5:$D$204)</f>
        <v/>
      </c>
      <c r="E28" s="10">
        <f>E27+B28-C28-D28</f>
        <v/>
      </c>
      <c r="F28" s="19" t="n"/>
      <c r="G28" s="10">
        <f>IF(F28="","",F28-E28)</f>
        <v/>
      </c>
    </row>
    <row r="29">
      <c r="A29" s="27">
        <f>A28+1</f>
        <v/>
      </c>
      <c r="B29" s="10">
        <f>SUMIFS(Ventes!$F$5:$F$204,Ventes!$A$5:$A$204,A29,Ventes!$J$5:$J$204,"&lt;&gt;Crédit")</f>
        <v/>
      </c>
      <c r="C29" s="10">
        <f>SUMIFS(Achats!$F$5:$F$204,Achats!$A$5:$A$204,A29,Achats!$H$5:$H$204,"&lt;&gt;Crédit fournisseur")</f>
        <v/>
      </c>
      <c r="D29" s="10">
        <f>SUMIF(Dépenses!$A$5:$A$204,A29,Dépenses!$D$5:$D$204)</f>
        <v/>
      </c>
      <c r="E29" s="10">
        <f>E28+B29-C29-D29</f>
        <v/>
      </c>
      <c r="F29" s="19" t="n"/>
      <c r="G29" s="10">
        <f>IF(F29="","",F29-E29)</f>
        <v/>
      </c>
    </row>
    <row r="30">
      <c r="A30" s="27">
        <f>A29+1</f>
        <v/>
      </c>
      <c r="B30" s="10">
        <f>SUMIFS(Ventes!$F$5:$F$204,Ventes!$A$5:$A$204,A30,Ventes!$J$5:$J$204,"&lt;&gt;Crédit")</f>
        <v/>
      </c>
      <c r="C30" s="10">
        <f>SUMIFS(Achats!$F$5:$F$204,Achats!$A$5:$A$204,A30,Achats!$H$5:$H$204,"&lt;&gt;Crédit fournisseur")</f>
        <v/>
      </c>
      <c r="D30" s="10">
        <f>SUMIF(Dépenses!$A$5:$A$204,A30,Dépenses!$D$5:$D$204)</f>
        <v/>
      </c>
      <c r="E30" s="10">
        <f>E29+B30-C30-D30</f>
        <v/>
      </c>
      <c r="F30" s="19" t="n"/>
      <c r="G30" s="10">
        <f>IF(F30="","",F30-E30)</f>
        <v/>
      </c>
    </row>
    <row r="31">
      <c r="A31" s="27">
        <f>A30+1</f>
        <v/>
      </c>
      <c r="B31" s="10">
        <f>SUMIFS(Ventes!$F$5:$F$204,Ventes!$A$5:$A$204,A31,Ventes!$J$5:$J$204,"&lt;&gt;Crédit")</f>
        <v/>
      </c>
      <c r="C31" s="10">
        <f>SUMIFS(Achats!$F$5:$F$204,Achats!$A$5:$A$204,A31,Achats!$H$5:$H$204,"&lt;&gt;Crédit fournisseur")</f>
        <v/>
      </c>
      <c r="D31" s="10">
        <f>SUMIF(Dépenses!$A$5:$A$204,A31,Dépenses!$D$5:$D$204)</f>
        <v/>
      </c>
      <c r="E31" s="10">
        <f>E30+B31-C31-D31</f>
        <v/>
      </c>
      <c r="F31" s="19" t="n"/>
      <c r="G31" s="10">
        <f>IF(F31="","",F31-E31)</f>
        <v/>
      </c>
    </row>
    <row r="32">
      <c r="A32" s="27">
        <f>A31+1</f>
        <v/>
      </c>
      <c r="B32" s="10">
        <f>SUMIFS(Ventes!$F$5:$F$204,Ventes!$A$5:$A$204,A32,Ventes!$J$5:$J$204,"&lt;&gt;Crédit")</f>
        <v/>
      </c>
      <c r="C32" s="10">
        <f>SUMIFS(Achats!$F$5:$F$204,Achats!$A$5:$A$204,A32,Achats!$H$5:$H$204,"&lt;&gt;Crédit fournisseur")</f>
        <v/>
      </c>
      <c r="D32" s="10">
        <f>SUMIF(Dépenses!$A$5:$A$204,A32,Dépenses!$D$5:$D$204)</f>
        <v/>
      </c>
      <c r="E32" s="10">
        <f>E31+B32-C32-D32</f>
        <v/>
      </c>
      <c r="F32" s="19" t="n"/>
      <c r="G32" s="10">
        <f>IF(F32="","",F32-E32)</f>
        <v/>
      </c>
    </row>
    <row r="33">
      <c r="A33" s="27">
        <f>A32+1</f>
        <v/>
      </c>
      <c r="B33" s="10">
        <f>SUMIFS(Ventes!$F$5:$F$204,Ventes!$A$5:$A$204,A33,Ventes!$J$5:$J$204,"&lt;&gt;Crédit")</f>
        <v/>
      </c>
      <c r="C33" s="10">
        <f>SUMIFS(Achats!$F$5:$F$204,Achats!$A$5:$A$204,A33,Achats!$H$5:$H$204,"&lt;&gt;Crédit fournisseur")</f>
        <v/>
      </c>
      <c r="D33" s="10">
        <f>SUMIF(Dépenses!$A$5:$A$204,A33,Dépenses!$D$5:$D$204)</f>
        <v/>
      </c>
      <c r="E33" s="10">
        <f>E32+B33-C33-D33</f>
        <v/>
      </c>
      <c r="F33" s="19" t="n"/>
      <c r="G33" s="10">
        <f>IF(F33="","",F33-E33)</f>
        <v/>
      </c>
    </row>
    <row r="34">
      <c r="A34" s="27">
        <f>A33+1</f>
        <v/>
      </c>
      <c r="B34" s="10">
        <f>SUMIFS(Ventes!$F$5:$F$204,Ventes!$A$5:$A$204,A34,Ventes!$J$5:$J$204,"&lt;&gt;Crédit")</f>
        <v/>
      </c>
      <c r="C34" s="10">
        <f>SUMIFS(Achats!$F$5:$F$204,Achats!$A$5:$A$204,A34,Achats!$H$5:$H$204,"&lt;&gt;Crédit fournisseur")</f>
        <v/>
      </c>
      <c r="D34" s="10">
        <f>SUMIF(Dépenses!$A$5:$A$204,A34,Dépenses!$D$5:$D$204)</f>
        <v/>
      </c>
      <c r="E34" s="10">
        <f>E33+B34-C34-D34</f>
        <v/>
      </c>
      <c r="F34" s="19" t="n"/>
      <c r="G34" s="10">
        <f>IF(F34="","",F34-E34)</f>
        <v/>
      </c>
    </row>
    <row r="35">
      <c r="A35" s="27">
        <f>A34+1</f>
        <v/>
      </c>
      <c r="B35" s="10">
        <f>SUMIFS(Ventes!$F$5:$F$204,Ventes!$A$5:$A$204,A35,Ventes!$J$5:$J$204,"&lt;&gt;Crédit")</f>
        <v/>
      </c>
      <c r="C35" s="10">
        <f>SUMIFS(Achats!$F$5:$F$204,Achats!$A$5:$A$204,A35,Achats!$H$5:$H$204,"&lt;&gt;Crédit fournisseur")</f>
        <v/>
      </c>
      <c r="D35" s="10">
        <f>SUMIF(Dépenses!$A$5:$A$204,A35,Dépenses!$D$5:$D$204)</f>
        <v/>
      </c>
      <c r="E35" s="10">
        <f>E34+B35-C35-D35</f>
        <v/>
      </c>
      <c r="F35" s="19" t="n"/>
      <c r="G35" s="10">
        <f>IF(F35="","",F35-E35)</f>
        <v/>
      </c>
    </row>
    <row r="36">
      <c r="A36" s="27">
        <f>A35+1</f>
        <v/>
      </c>
      <c r="B36" s="10">
        <f>SUMIFS(Ventes!$F$5:$F$204,Ventes!$A$5:$A$204,A36,Ventes!$J$5:$J$204,"&lt;&gt;Crédit")</f>
        <v/>
      </c>
      <c r="C36" s="10">
        <f>SUMIFS(Achats!$F$5:$F$204,Achats!$A$5:$A$204,A36,Achats!$H$5:$H$204,"&lt;&gt;Crédit fournisseur")</f>
        <v/>
      </c>
      <c r="D36" s="10">
        <f>SUMIF(Dépenses!$A$5:$A$204,A36,Dépenses!$D$5:$D$204)</f>
        <v/>
      </c>
      <c r="E36" s="10">
        <f>E35+B36-C36-D36</f>
        <v/>
      </c>
      <c r="F36" s="19" t="n"/>
      <c r="G36" s="10">
        <f>IF(F36="","",F36-E36)</f>
        <v/>
      </c>
    </row>
    <row r="38">
      <c r="A38" s="6" t="inlineStr">
        <is>
          <t>Le solde suit TOUS les moyens de paiement réunis (espèces + Mobile Money). Changez la date en A6 pour démarrer un nouveau mois.</t>
        </is>
      </c>
    </row>
  </sheetData>
  <conditionalFormatting sqref="G6:G36">
    <cfRule type="cellIs" priority="1" operator="lessThan" dxfId="1">
      <formula>0</formula>
    </cfRule>
  </conditionalFormatting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5" customWidth="1" min="3" max="3"/>
    <col width="15" customWidth="1" min="4" max="4"/>
  </cols>
  <sheetData>
    <row r="1">
      <c r="A1" s="1" t="inlineStr">
        <is>
          <t>Calcul du prix de revient et du prix de vente</t>
        </is>
      </c>
    </row>
    <row r="2">
      <c r="A2" s="6" t="inlineStr">
        <is>
          <t>Exemple : une fournée de 60 bouteilles de bissap. Remplacez par votre produit fabriqué.</t>
        </is>
      </c>
    </row>
    <row r="4">
      <c r="A4" t="inlineStr">
        <is>
          <t>Produit :</t>
        </is>
      </c>
      <c r="B4" s="18" t="inlineStr">
        <is>
          <t>Bissap 33 cl</t>
        </is>
      </c>
    </row>
    <row r="5">
      <c r="A5" t="inlineStr">
        <is>
          <t>Nombre d'unités produites :</t>
        </is>
      </c>
      <c r="B5" s="18" t="n">
        <v>60</v>
      </c>
    </row>
    <row r="6">
      <c r="A6" t="inlineStr">
        <is>
          <t>Marge voulue (sur le prix de vente) :</t>
        </is>
      </c>
      <c r="B6" s="28" t="n">
        <v>0.4</v>
      </c>
    </row>
    <row r="8" ht="32" customHeight="1">
      <c r="A8" s="17" t="inlineStr">
        <is>
          <t>Élément de coût</t>
        </is>
      </c>
      <c r="B8" s="17" t="inlineStr">
        <is>
          <t>Quantité</t>
        </is>
      </c>
      <c r="C8" s="17" t="inlineStr">
        <is>
          <t>Prix unitaire</t>
        </is>
      </c>
      <c r="D8" s="17" t="inlineStr">
        <is>
          <t>Coût</t>
        </is>
      </c>
    </row>
    <row r="9">
      <c r="A9" s="18" t="inlineStr">
        <is>
          <t>Fleurs de bissap (kg)</t>
        </is>
      </c>
      <c r="B9" s="18" t="n">
        <v>1.5</v>
      </c>
      <c r="C9" s="19" t="n">
        <v>2000</v>
      </c>
      <c r="D9" s="10">
        <f>IF(A9="","",B9*C9)</f>
        <v/>
      </c>
    </row>
    <row r="10">
      <c r="A10" s="18" t="inlineStr">
        <is>
          <t>Sucre (kg)</t>
        </is>
      </c>
      <c r="B10" s="18" t="n">
        <v>5</v>
      </c>
      <c r="C10" s="19" t="n">
        <v>800</v>
      </c>
      <c r="D10" s="10">
        <f>IF(A10="","",B10*C10)</f>
        <v/>
      </c>
    </row>
    <row r="11">
      <c r="A11" s="18" t="inlineStr">
        <is>
          <t>Menthe et arômes</t>
        </is>
      </c>
      <c r="B11" s="18" t="n">
        <v>1</v>
      </c>
      <c r="C11" s="19" t="n">
        <v>1000</v>
      </c>
      <c r="D11" s="10">
        <f>IF(A11="","",B11*C11)</f>
        <v/>
      </c>
    </row>
    <row r="12">
      <c r="A12" s="18" t="inlineStr">
        <is>
          <t>Gaz et eau</t>
        </is>
      </c>
      <c r="B12" s="18" t="n">
        <v>1</v>
      </c>
      <c r="C12" s="19" t="n">
        <v>1500</v>
      </c>
      <c r="D12" s="10">
        <f>IF(A12="","",B12*C12)</f>
        <v/>
      </c>
    </row>
    <row r="13">
      <c r="A13" s="18" t="inlineStr">
        <is>
          <t>Bouteilles + bouchons</t>
        </is>
      </c>
      <c r="B13" s="18" t="n">
        <v>60</v>
      </c>
      <c r="C13" s="19" t="n">
        <v>80</v>
      </c>
      <c r="D13" s="10">
        <f>IF(A13="","",B13*C13)</f>
        <v/>
      </c>
    </row>
    <row r="14">
      <c r="A14" s="18" t="inlineStr">
        <is>
          <t>Étiquettes</t>
        </is>
      </c>
      <c r="B14" s="18" t="n">
        <v>60</v>
      </c>
      <c r="C14" s="19" t="n">
        <v>20</v>
      </c>
      <c r="D14" s="10">
        <f>IF(A14="","",B14*C14)</f>
        <v/>
      </c>
    </row>
    <row r="15">
      <c r="A15" s="18" t="inlineStr">
        <is>
          <t>Glace et transport</t>
        </is>
      </c>
      <c r="B15" s="18" t="n">
        <v>1</v>
      </c>
      <c r="C15" s="19" t="n">
        <v>1500</v>
      </c>
      <c r="D15" s="10">
        <f>IF(A15="","",B15*C15)</f>
        <v/>
      </c>
    </row>
    <row r="16">
      <c r="A16" s="18" t="inlineStr">
        <is>
          <t>Main-d'œuvre (heures)</t>
        </is>
      </c>
      <c r="B16" s="18" t="n">
        <v>4</v>
      </c>
      <c r="C16" s="19" t="n">
        <v>1000</v>
      </c>
      <c r="D16" s="10">
        <f>IF(A16="","",B16*C16)</f>
        <v/>
      </c>
    </row>
    <row r="17">
      <c r="A17" s="18" t="n"/>
      <c r="B17" s="18" t="n"/>
      <c r="C17" s="19" t="n"/>
      <c r="D17" s="10">
        <f>IF(A17="","",B17*C17)</f>
        <v/>
      </c>
    </row>
    <row r="18">
      <c r="A18" s="18" t="n"/>
      <c r="B18" s="18" t="n"/>
      <c r="C18" s="19" t="n"/>
      <c r="D18" s="10">
        <f>IF(A18="","",B18*C18)</f>
        <v/>
      </c>
    </row>
    <row r="19">
      <c r="A19" s="18" t="n"/>
      <c r="B19" s="18" t="n"/>
      <c r="C19" s="19" t="n"/>
      <c r="D19" s="10">
        <f>IF(A19="","",B19*C19)</f>
        <v/>
      </c>
    </row>
    <row r="20">
      <c r="A20" s="18" t="n"/>
      <c r="B20" s="18" t="n"/>
      <c r="C20" s="19" t="n"/>
      <c r="D20" s="10">
        <f>IF(A20="","",B20*C20)</f>
        <v/>
      </c>
    </row>
    <row r="21">
      <c r="A21" s="18" t="n"/>
      <c r="B21" s="18" t="n"/>
      <c r="C21" s="19" t="n"/>
      <c r="D21" s="10">
        <f>IF(A21="","",B21*C21)</f>
        <v/>
      </c>
    </row>
    <row r="22">
      <c r="A22" s="18" t="n"/>
      <c r="B22" s="18" t="n"/>
      <c r="C22" s="19" t="n"/>
      <c r="D22" s="10">
        <f>IF(A22="","",B22*C22)</f>
        <v/>
      </c>
    </row>
    <row r="23">
      <c r="A23" s="18" t="n"/>
      <c r="B23" s="18" t="n"/>
      <c r="C23" s="19" t="n"/>
      <c r="D23" s="10">
        <f>IF(A23="","",B23*C23)</f>
        <v/>
      </c>
    </row>
    <row r="24">
      <c r="A24" s="18" t="n"/>
      <c r="B24" s="18" t="n"/>
      <c r="C24" s="19" t="n"/>
      <c r="D24" s="10">
        <f>IF(A24="","",B24*C24)</f>
        <v/>
      </c>
    </row>
    <row r="26">
      <c r="A26" s="3" t="inlineStr">
        <is>
          <t>Coût total de la fournée</t>
        </is>
      </c>
      <c r="B26" s="10">
        <f>SUM(D9:D24)</f>
        <v/>
      </c>
    </row>
    <row r="27">
      <c r="A27" s="3" t="inlineStr">
        <is>
          <t>Coût de revient par unité</t>
        </is>
      </c>
      <c r="B27" s="10">
        <f>IF(B5=0,0,B26/B5)</f>
        <v/>
      </c>
    </row>
    <row r="28">
      <c r="A28" s="3" t="inlineStr">
        <is>
          <t>Prix de vente conseillé par unité</t>
        </is>
      </c>
      <c r="B28" s="10">
        <f>IF(B6&gt;=1,0,B27/(1-B6))</f>
        <v/>
      </c>
    </row>
    <row r="29">
      <c r="A29" s="3" t="inlineStr">
        <is>
          <t>Prix arrondi (à 50 FCFA)</t>
        </is>
      </c>
      <c r="B29" s="10">
        <f>CEILING(B28,50)</f>
        <v/>
      </c>
    </row>
    <row r="30">
      <c r="A30" s="3" t="inlineStr">
        <is>
          <t>Marge par unité au prix arrondi</t>
        </is>
      </c>
      <c r="B30" s="10">
        <f>B29-B27</f>
        <v/>
      </c>
    </row>
    <row r="31">
      <c r="A31" s="3" t="inlineStr">
        <is>
          <t>Bénéfice de la fournée si tout est vendu</t>
        </is>
      </c>
      <c r="B31" s="10">
        <f>B30*B5</f>
        <v/>
      </c>
    </row>
    <row r="33">
      <c r="A33" s="6" t="inlineStr">
        <is>
          <t>Prix de vente = coût de revient ÷ (1 − taux de marge). Vérifiez ensuite que ce prix est acceptable sur votre marché.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10" customWidth="1" min="3" max="3"/>
    <col width="15" customWidth="1" min="4" max="4"/>
    <col width="16" customWidth="1" min="5" max="5"/>
  </cols>
  <sheetData>
    <row r="1">
      <c r="A1" s="29" t="inlineStr">
        <is>
          <t>CHEZ ROSINE — Alimentation générale</t>
        </is>
      </c>
      <c r="D1" s="30" t="inlineStr">
        <is>
          <t>FACTURE</t>
        </is>
      </c>
    </row>
    <row r="2">
      <c r="A2" s="31" t="inlineStr">
        <is>
          <t>Quartier Zongo, Parakou · Tél. 01 00 00 00 00 · IFU : à compléter</t>
        </is>
      </c>
      <c r="D2" t="inlineStr">
        <is>
          <t>N° :</t>
        </is>
      </c>
      <c r="E2" s="4" t="inlineStr">
        <is>
          <t>F-2026-001</t>
        </is>
      </c>
    </row>
    <row r="3">
      <c r="D3" t="inlineStr">
        <is>
          <t>Date :</t>
        </is>
      </c>
      <c r="E3" s="32" t="n">
        <v>46337</v>
      </c>
    </row>
    <row r="5">
      <c r="A5" t="inlineStr">
        <is>
          <t>Client :</t>
        </is>
      </c>
      <c r="B5" s="4" t="inlineStr">
        <is>
          <t>Bureau ONG Lumière</t>
        </is>
      </c>
    </row>
    <row r="6">
      <c r="A6" t="inlineStr">
        <is>
          <t>Contact :</t>
        </is>
      </c>
      <c r="B6" s="4" t="inlineStr">
        <is>
          <t>01 96 00 00 02</t>
        </is>
      </c>
    </row>
    <row r="8" ht="32" customHeight="1">
      <c r="A8" s="17" t="inlineStr">
        <is>
          <t>Code</t>
        </is>
      </c>
      <c r="B8" s="17" t="inlineStr">
        <is>
          <t>Désignation</t>
        </is>
      </c>
      <c r="C8" s="17" t="inlineStr">
        <is>
          <t>Quantité</t>
        </is>
      </c>
      <c r="D8" s="17" t="inlineStr">
        <is>
          <t>Prix unitaire</t>
        </is>
      </c>
      <c r="E8" s="17" t="inlineStr">
        <is>
          <t>Montant</t>
        </is>
      </c>
    </row>
    <row r="9">
      <c r="A9" s="18" t="inlineStr">
        <is>
          <t>RIZ25</t>
        </is>
      </c>
      <c r="B9" s="9">
        <f>IF(A9="","",IFERROR(VLOOKUP(A9,Produits!$A$5:$E$64,2,FALSE),"Code inconnu"))</f>
        <v/>
      </c>
      <c r="C9" s="18" t="n">
        <v>3</v>
      </c>
      <c r="D9" s="33">
        <f>IF(A9="","",IFERROR(VLOOKUP(A9,Produits!$A$5:$E$64,5,FALSE),0))</f>
        <v/>
      </c>
      <c r="E9" s="33">
        <f>IF(A9="","",C9*D9)</f>
        <v/>
      </c>
    </row>
    <row r="10">
      <c r="A10" s="18" t="inlineStr">
        <is>
          <t>EAU</t>
        </is>
      </c>
      <c r="B10" s="9">
        <f>IF(A10="","",IFERROR(VLOOKUP(A10,Produits!$A$5:$E$64,2,FALSE),"Code inconnu"))</f>
        <v/>
      </c>
      <c r="C10" s="18" t="n">
        <v>4</v>
      </c>
      <c r="D10" s="33">
        <f>IF(A10="","",IFERROR(VLOOKUP(A10,Produits!$A$5:$E$64,5,FALSE),0))</f>
        <v/>
      </c>
      <c r="E10" s="33">
        <f>IF(A10="","",C10*D10)</f>
        <v/>
      </c>
    </row>
    <row r="11">
      <c r="A11" s="18" t="n"/>
      <c r="B11" s="9">
        <f>IF(A11="","",IFERROR(VLOOKUP(A11,Produits!$A$5:$E$64,2,FALSE),"Code inconnu"))</f>
        <v/>
      </c>
      <c r="C11" s="18" t="n"/>
      <c r="D11" s="33">
        <f>IF(A11="","",IFERROR(VLOOKUP(A11,Produits!$A$5:$E$64,5,FALSE),0))</f>
        <v/>
      </c>
      <c r="E11" s="33">
        <f>IF(A11="","",C11*D11)</f>
        <v/>
      </c>
    </row>
    <row r="12">
      <c r="A12" s="18" t="n"/>
      <c r="B12" s="9">
        <f>IF(A12="","",IFERROR(VLOOKUP(A12,Produits!$A$5:$E$64,2,FALSE),"Code inconnu"))</f>
        <v/>
      </c>
      <c r="C12" s="18" t="n"/>
      <c r="D12" s="33">
        <f>IF(A12="","",IFERROR(VLOOKUP(A12,Produits!$A$5:$E$64,5,FALSE),0))</f>
        <v/>
      </c>
      <c r="E12" s="33">
        <f>IF(A12="","",C12*D12)</f>
        <v/>
      </c>
    </row>
    <row r="13">
      <c r="A13" s="18" t="n"/>
      <c r="B13" s="9">
        <f>IF(A13="","",IFERROR(VLOOKUP(A13,Produits!$A$5:$E$64,2,FALSE),"Code inconnu"))</f>
        <v/>
      </c>
      <c r="C13" s="18" t="n"/>
      <c r="D13" s="33">
        <f>IF(A13="","",IFERROR(VLOOKUP(A13,Produits!$A$5:$E$64,5,FALSE),0))</f>
        <v/>
      </c>
      <c r="E13" s="33">
        <f>IF(A13="","",C13*D13)</f>
        <v/>
      </c>
    </row>
    <row r="14">
      <c r="A14" s="18" t="n"/>
      <c r="B14" s="9">
        <f>IF(A14="","",IFERROR(VLOOKUP(A14,Produits!$A$5:$E$64,2,FALSE),"Code inconnu"))</f>
        <v/>
      </c>
      <c r="C14" s="18" t="n"/>
      <c r="D14" s="33">
        <f>IF(A14="","",IFERROR(VLOOKUP(A14,Produits!$A$5:$E$64,5,FALSE),0))</f>
        <v/>
      </c>
      <c r="E14" s="33">
        <f>IF(A14="","",C14*D14)</f>
        <v/>
      </c>
    </row>
    <row r="15">
      <c r="A15" s="18" t="n"/>
      <c r="B15" s="9">
        <f>IF(A15="","",IFERROR(VLOOKUP(A15,Produits!$A$5:$E$64,2,FALSE),"Code inconnu"))</f>
        <v/>
      </c>
      <c r="C15" s="18" t="n"/>
      <c r="D15" s="33">
        <f>IF(A15="","",IFERROR(VLOOKUP(A15,Produits!$A$5:$E$64,5,FALSE),0))</f>
        <v/>
      </c>
      <c r="E15" s="33">
        <f>IF(A15="","",C15*D15)</f>
        <v/>
      </c>
    </row>
    <row r="16">
      <c r="A16" s="18" t="n"/>
      <c r="B16" s="9">
        <f>IF(A16="","",IFERROR(VLOOKUP(A16,Produits!$A$5:$E$64,2,FALSE),"Code inconnu"))</f>
        <v/>
      </c>
      <c r="C16" s="18" t="n"/>
      <c r="D16" s="33">
        <f>IF(A16="","",IFERROR(VLOOKUP(A16,Produits!$A$5:$E$64,5,FALSE),0))</f>
        <v/>
      </c>
      <c r="E16" s="33">
        <f>IF(A16="","",C16*D16)</f>
        <v/>
      </c>
    </row>
    <row r="17">
      <c r="A17" s="18" t="n"/>
      <c r="B17" s="9">
        <f>IF(A17="","",IFERROR(VLOOKUP(A17,Produits!$A$5:$E$64,2,FALSE),"Code inconnu"))</f>
        <v/>
      </c>
      <c r="C17" s="18" t="n"/>
      <c r="D17" s="33">
        <f>IF(A17="","",IFERROR(VLOOKUP(A17,Produits!$A$5:$E$64,5,FALSE),0))</f>
        <v/>
      </c>
      <c r="E17" s="33">
        <f>IF(A17="","",C17*D17)</f>
        <v/>
      </c>
    </row>
    <row r="18">
      <c r="A18" s="18" t="n"/>
      <c r="B18" s="9">
        <f>IF(A18="","",IFERROR(VLOOKUP(A18,Produits!$A$5:$E$64,2,FALSE),"Code inconnu"))</f>
        <v/>
      </c>
      <c r="C18" s="18" t="n"/>
      <c r="D18" s="33">
        <f>IF(A18="","",IFERROR(VLOOKUP(A18,Produits!$A$5:$E$64,5,FALSE),0))</f>
        <v/>
      </c>
      <c r="E18" s="33">
        <f>IF(A18="","",C18*D18)</f>
        <v/>
      </c>
    </row>
    <row r="19">
      <c r="A19" s="18" t="n"/>
      <c r="B19" s="9">
        <f>IF(A19="","",IFERROR(VLOOKUP(A19,Produits!$A$5:$E$64,2,FALSE),"Code inconnu"))</f>
        <v/>
      </c>
      <c r="C19" s="18" t="n"/>
      <c r="D19" s="33">
        <f>IF(A19="","",IFERROR(VLOOKUP(A19,Produits!$A$5:$E$64,5,FALSE),0))</f>
        <v/>
      </c>
      <c r="E19" s="33">
        <f>IF(A19="","",C19*D19)</f>
        <v/>
      </c>
    </row>
    <row r="20">
      <c r="A20" s="18" t="n"/>
      <c r="B20" s="9">
        <f>IF(A20="","",IFERROR(VLOOKUP(A20,Produits!$A$5:$E$64,2,FALSE),"Code inconnu"))</f>
        <v/>
      </c>
      <c r="C20" s="18" t="n"/>
      <c r="D20" s="33">
        <f>IF(A20="","",IFERROR(VLOOKUP(A20,Produits!$A$5:$E$64,5,FALSE),0))</f>
        <v/>
      </c>
      <c r="E20" s="33">
        <f>IF(A20="","",C20*D20)</f>
        <v/>
      </c>
    </row>
    <row r="22">
      <c r="D22" s="3" t="inlineStr">
        <is>
          <t>Total :</t>
        </is>
      </c>
      <c r="E22" s="34">
        <f>SUM(E9:E20)</f>
        <v/>
      </c>
    </row>
    <row r="23">
      <c r="D23" t="inlineStr">
        <is>
          <t>Acompte reçu :</t>
        </is>
      </c>
      <c r="E23" s="26" t="n">
        <v>20000</v>
      </c>
    </row>
    <row r="24">
      <c r="D24" s="3" t="inlineStr">
        <is>
          <t>Reste à payer :</t>
        </is>
      </c>
      <c r="E24" s="22">
        <f>E22-E23</f>
        <v/>
      </c>
    </row>
    <row r="26">
      <c r="A26" t="inlineStr">
        <is>
          <t>Paiement : espèces, MTN MoMo, Moov Money ou Celtiis Cash. Merci pour votre confiance !</t>
        </is>
      </c>
    </row>
    <row r="27">
      <c r="A27" s="35" t="inlineStr">
        <is>
          <t>Les mentions légales exigées (IFU, RCCM, TVA le cas échéant) dépendent de votre statut : renseignez-vous auprès des impôts.</t>
        </is>
      </c>
    </row>
  </sheetData>
  <dataValidations count="1">
    <dataValidation sqref="A9:A20" showDropDown="0" showInputMessage="0" showErrorMessage="0" allowBlank="1" type="list">
      <formula1>Produits!$A$5:$A$64</formula1>
    </dataValidation>
  </dataValidation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2026-10-23T11:35:42Z</dcterms:created>
  <dcterms:modified xmlns:dcterms="http://purl.org/dc/terms/" xmlns:xsi="http://www.w3.org/2001/XMLSchema-instance" xsi:type="dcterms:W3CDTF">2026-10-23T11:35:42Z</dcterms:modified>
</cp:coreProperties>
</file>